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fizan_ahmed_undp_org1/Documents/SEEDS II/3 &amp; 4. Workplan and Budget/"/>
    </mc:Choice>
  </mc:AlternateContent>
  <xr:revisionPtr revIDLastSave="392" documentId="8_{78A4B0A5-2063-4A0E-9F47-FAF087334267}" xr6:coauthVersionLast="47" xr6:coauthVersionMax="47" xr10:uidLastSave="{E8589ED7-7FD9-477C-A570-0481E48E112E}"/>
  <bookViews>
    <workbookView xWindow="-110" yWindow="-110" windowWidth="19420" windowHeight="10420" firstSheet="1" activeTab="1" xr2:uid="{6FB30B95-2AAC-7F4E-9735-10471B235BAD}"/>
  </bookViews>
  <sheets>
    <sheet name="Main" sheetId="3" r:id="rId1"/>
    <sheet name="Main_AAS" sheetId="4" r:id="rId2"/>
  </sheets>
  <definedNames>
    <definedName name="_xlnm._FilterDatabase" localSheetId="0" hidden="1">Main!$A$5:$BM$63</definedName>
    <definedName name="_xlnm._FilterDatabase" localSheetId="1" hidden="1">Main_AAS!$A$5:$AO$62</definedName>
    <definedName name="GMS" localSheetId="1">Main_AAS!$AA$64</definedName>
    <definedName name="GMS">Main!$AY$65</definedName>
    <definedName name="Output1Total" localSheetId="1">Main_AAS!$AA$6</definedName>
    <definedName name="Output1Total">Main!$AY$6</definedName>
    <definedName name="Output2Total" localSheetId="1">Main_AAS!$AA$29</definedName>
    <definedName name="Output2Total">Main!$AY$29</definedName>
    <definedName name="Output3Total" localSheetId="1">Main_AAS!$AA$38</definedName>
    <definedName name="Output3Total">Main!$AY$38</definedName>
    <definedName name="PMTotal" localSheetId="1">Main_AAS!$AA$52</definedName>
    <definedName name="PMTotal">Main!$AY$53</definedName>
    <definedName name="_xlnm.Print_Area" localSheetId="0">Main!$B$1:$AY$67</definedName>
    <definedName name="_xlnm.Print_Area" localSheetId="1">Main_AAS!$B$1:$AA$68</definedName>
    <definedName name="_xlnm.Print_Titles" localSheetId="0">Main!$4:$5</definedName>
    <definedName name="_xlnm.Print_Titles" localSheetId="1">Main_AAS!$4:$5</definedName>
    <definedName name="ProgTotal" localSheetId="1">Main_AAS!$AA$62</definedName>
    <definedName name="ProgTotal">Main!$AY$63</definedName>
    <definedName name="RCL" localSheetId="1">Main_AAS!$AA$67</definedName>
    <definedName name="RCL">Main!$AY$66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4" i="4" l="1"/>
  <c r="AA65" i="4"/>
  <c r="Z64" i="4"/>
  <c r="Z65" i="4"/>
  <c r="Z62" i="4"/>
  <c r="W65" i="4"/>
  <c r="X65" i="4"/>
  <c r="Y65" i="4"/>
  <c r="V65" i="4"/>
  <c r="W52" i="4"/>
  <c r="Y52" i="4"/>
  <c r="V52" i="4"/>
  <c r="W38" i="4"/>
  <c r="X38" i="4"/>
  <c r="Y38" i="4"/>
  <c r="Z38" i="4"/>
  <c r="V38" i="4"/>
  <c r="Z29" i="4"/>
  <c r="W29" i="4"/>
  <c r="X29" i="4"/>
  <c r="Y29" i="4"/>
  <c r="V29" i="4"/>
  <c r="Z6" i="4"/>
  <c r="V6" i="4"/>
  <c r="Y6" i="4"/>
  <c r="X19" i="4"/>
  <c r="X6" i="4"/>
  <c r="W6" i="4"/>
  <c r="X56" i="4"/>
  <c r="X55" i="4"/>
  <c r="X52" i="4"/>
  <c r="W62" i="4"/>
  <c r="Y62" i="4"/>
  <c r="X62" i="4"/>
  <c r="V62" i="4"/>
  <c r="Z60" i="4"/>
  <c r="AA60" i="4"/>
  <c r="Z59" i="4"/>
  <c r="AA59" i="4"/>
  <c r="Z58" i="4"/>
  <c r="AA58" i="4"/>
  <c r="Z57" i="4"/>
  <c r="AA57" i="4"/>
  <c r="Z56" i="4"/>
  <c r="AA56" i="4"/>
  <c r="Z55" i="4"/>
  <c r="AA55" i="4"/>
  <c r="Z54" i="4"/>
  <c r="AA54" i="4"/>
  <c r="Z53" i="4"/>
  <c r="AA48" i="4"/>
  <c r="AA45" i="4"/>
  <c r="AA42" i="4"/>
  <c r="AA39" i="4"/>
  <c r="AA30" i="4"/>
  <c r="AA29" i="4"/>
  <c r="AA20" i="4"/>
  <c r="AA17" i="4"/>
  <c r="AA16" i="4"/>
  <c r="AA13" i="4"/>
  <c r="AA7" i="4"/>
  <c r="AX61" i="3"/>
  <c r="AX60" i="3"/>
  <c r="AX59" i="3"/>
  <c r="AX58" i="3"/>
  <c r="AX57" i="3"/>
  <c r="AX54" i="3"/>
  <c r="AX55" i="3"/>
  <c r="AX56" i="3"/>
  <c r="AA53" i="4"/>
  <c r="Z52" i="4"/>
  <c r="AA38" i="4"/>
  <c r="AA6" i="4"/>
  <c r="AA52" i="4"/>
  <c r="AU62" i="3"/>
  <c r="AY20" i="3"/>
  <c r="AV62" i="3"/>
  <c r="AW62" i="3"/>
  <c r="AT62" i="3"/>
  <c r="AY56" i="3"/>
  <c r="AY61" i="3"/>
  <c r="AY60" i="3"/>
  <c r="AY59" i="3"/>
  <c r="AY58" i="3"/>
  <c r="AY57" i="3"/>
  <c r="AY55" i="3"/>
  <c r="AY54" i="3"/>
  <c r="AA62" i="4"/>
  <c r="AA67" i="4"/>
  <c r="AY53" i="3"/>
  <c r="AY13" i="3"/>
  <c r="AY16" i="3"/>
  <c r="AY49" i="3"/>
  <c r="AY46" i="3"/>
  <c r="AY43" i="3"/>
  <c r="AY39" i="3"/>
  <c r="AY7" i="3"/>
  <c r="AA68" i="4"/>
  <c r="AY17" i="3"/>
  <c r="AY6" i="3"/>
  <c r="AY38" i="3"/>
  <c r="AY30" i="3"/>
  <c r="AY29" i="3"/>
  <c r="AY63" i="3"/>
  <c r="AY65" i="3"/>
  <c r="AY66" i="3"/>
  <c r="AY6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tc={499AB7E4-8308-4D2C-ABCD-4EA8CAAB1FD0}</author>
    <author>tc={10BAECE6-9B27-4B36-B80E-017CA0E786EB}</author>
    <author>Fizan Ahmed</author>
    <author>tc={01E52237-5B16-4836-823D-EA908B91D739}</author>
    <author>tc={42241183-5BFC-4E56-9393-78422475D9F2}</author>
    <author>tc={CFF62982-A756-4FCE-9C5C-6A1678D36B56}</author>
  </authors>
  <commentList>
    <comment ref="AY20" authorId="0" shapeId="0" xr:uid="{499AB7E4-8308-4D2C-ABCD-4EA8CAAB1FD0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 workplan 1.5 total budget is 242,500/- 
Reply:
    @Shadha Hussain but when i check AX column (AX 20 to AX 28) the total is actually 243,500. so its actually 1000 more dho?
Reply:
    yes I also just calculated. maybe sum is removed from one of the columns so not adding up</t>
      </text>
    </comment>
    <comment ref="AU25" authorId="1" shapeId="0" xr:uid="{10BAECE6-9B27-4B36-B80E-017CA0E786E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@Shifza Omar amended doc does not breakdown changes to these budget amounts
Reply:
    Shadhu can you please email them on that thread and ask to clear this?
</t>
      </text>
    </comment>
    <comment ref="E48" authorId="2" shapeId="0" xr:uid="{F1517E62-3141-4C42-BACA-237E3C3121F5}">
      <text>
        <r>
          <rPr>
            <b/>
            <sz val="10"/>
            <color rgb="FF000000"/>
            <rFont val="Tahoma"/>
            <family val="2"/>
          </rPr>
          <t>Fizan Ahmed: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one makes more sense to be re-allocated under act. 3.2</t>
        </r>
      </text>
    </comment>
    <comment ref="AY49" authorId="3" shapeId="0" xr:uid="{01E52237-5B16-4836-823D-EA908B91D739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 workplan 3.4 total budget is 805,555/-</t>
      </text>
    </comment>
    <comment ref="AU51" authorId="4" shapeId="0" xr:uid="{42241183-5BFC-4E56-9393-78422475D9F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@Shifza Omar budget breakdown missing in amended doc </t>
      </text>
    </comment>
    <comment ref="AT56" authorId="5" shapeId="0" xr:uid="{CFF62982-A756-4FCE-9C5C-6A1678D36B56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Budgets for 201-23 adjusted in this line to fit in the RCL.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tc={34078B23-0D50-44A4-9631-58ADA624630C}</author>
    <author>tc={2F2CC0C7-9E14-459D-A19E-B68B93FA6F93}</author>
    <author>Fizan Ahmed</author>
    <author>tc={DBF977FB-2408-4598-8EA3-816341554740}</author>
    <author>tc={57233E3B-CE52-463C-9D91-F7D8DBBB0D82}</author>
  </authors>
  <commentList>
    <comment ref="AA20" authorId="0" shapeId="0" xr:uid="{34078B23-0D50-44A4-9631-58ADA624630C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 workplan 1.5 total budget is 242,500/- 
Reply:
    @Shadha Hussain but when i check AX column (AX 20 to AX 28) the total is actually 243,500. so its actually 1000 more dho?
Reply:
    yes I also just calculated. maybe sum is removed from one of the columns so not adding up</t>
      </text>
    </comment>
    <comment ref="W25" authorId="1" shapeId="0" xr:uid="{2F2CC0C7-9E14-459D-A19E-B68B93FA6F9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@Shifza Omar amended doc does not breakdown changes to these budget amounts
Reply:
    Shadhu can you please email them on that thread and ask to clear this?
</t>
      </text>
    </comment>
    <comment ref="E47" authorId="2" shapeId="0" xr:uid="{51F093FD-7519-4FFD-8C6D-8580AE5189AC}">
      <text>
        <r>
          <rPr>
            <b/>
            <sz val="10"/>
            <color rgb="FF000000"/>
            <rFont val="Tahoma"/>
            <family val="2"/>
          </rPr>
          <t>Fizan Ahmed: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one makes more sense to be re-allocated under act. 3.2</t>
        </r>
      </text>
    </comment>
    <comment ref="AA48" authorId="3" shapeId="0" xr:uid="{DBF977FB-2408-4598-8EA3-816341554740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 workplan 3.4 total budget is 805,555/-</t>
      </text>
    </comment>
    <comment ref="V55" authorId="4" shapeId="0" xr:uid="{57233E3B-CE52-463C-9D91-F7D8DBBB0D82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Budgets for 201-23 adjusted in this line to fit in the RCL.</t>
      </text>
    </comment>
  </commentList>
</comments>
</file>

<file path=xl/sharedStrings.xml><?xml version="1.0" encoding="utf-8"?>
<sst xmlns="http://schemas.openxmlformats.org/spreadsheetml/2006/main" count="1182" uniqueCount="133">
  <si>
    <t>The Project for Developing Sustainable Agricultural Economy (PDSAE)</t>
  </si>
  <si>
    <t xml:space="preserve"> Applicable CPD Outcomes:</t>
  </si>
  <si>
    <t>Outcome 1: Citizen expectations for voice, sustainable development, the rule of law, and accountability are met by stronger systems of democratic governance.</t>
  </si>
  <si>
    <t>Outcome 2: Growth and development are inclusive, sustainable, increase resilience to climate change and disasters, and contribute to enhanced food, energy and water security and natural resource management.</t>
  </si>
  <si>
    <t>Output</t>
  </si>
  <si>
    <t>Linkage to global outputs</t>
  </si>
  <si>
    <t>Activity</t>
  </si>
  <si>
    <t>Sub-activity</t>
  </si>
  <si>
    <t>Responsible Party</t>
  </si>
  <si>
    <t>Input</t>
  </si>
  <si>
    <t>Budget 2021</t>
  </si>
  <si>
    <t>Budget 2022</t>
  </si>
  <si>
    <t>Budget 2023</t>
  </si>
  <si>
    <t>Budget 2024</t>
  </si>
  <si>
    <t>Activity Budget (US$)</t>
  </si>
  <si>
    <t>Total Budget (US$)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</si>
  <si>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</si>
  <si>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</si>
  <si>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</si>
  <si>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</si>
  <si>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</si>
  <si>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</si>
  <si>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</si>
  <si>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</si>
  <si>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</si>
  <si>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</si>
  <si>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</si>
  <si>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</si>
  <si>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Code</t>
  </si>
  <si>
    <t>Description</t>
  </si>
  <si>
    <t>Output 1: Strengthen assistance to increase local farmer expertise in agriculture</t>
  </si>
  <si>
    <t>Indicators</t>
  </si>
  <si>
    <t>Output 3: Addressing the human rights and socio-economic impacts of COVID-19
Output 3.2: Policy and programme interventions to address the developmental impacts of COVID-19 and safeguarding progress towards the SDGs</t>
  </si>
  <si>
    <t>1.1 Mainstream &amp; promote Good Agriculture Practices (GAP) on farms under contract with AgroNat.</t>
  </si>
  <si>
    <t>1.1.1 TOT for GAP Auditors</t>
  </si>
  <si>
    <t>MoFMRA</t>
  </si>
  <si>
    <t>x</t>
  </si>
  <si>
    <t>International Consultants</t>
  </si>
  <si>
    <t>1.1.2 Auditor trainings for farm inspections</t>
  </si>
  <si>
    <t>Training, Workshops and Conference</t>
  </si>
  <si>
    <t>1.1.3 GAP trainings for targeted farmers</t>
  </si>
  <si>
    <t>1.1.4 Field analysis, sample collection and initial testing</t>
  </si>
  <si>
    <t>Contractual Services-Companies</t>
  </si>
  <si>
    <t>1.1.5 Random inspection trips post-certification</t>
  </si>
  <si>
    <t>Travel</t>
  </si>
  <si>
    <t>1.1.6 Pomotion of GAP practices and certified products</t>
  </si>
  <si>
    <t>Audio Visual  &amp; Print Prod Cost</t>
  </si>
  <si>
    <t>1.2 Establish a laboratory facility at HAC for soil testing and plant tissue culture.</t>
  </si>
  <si>
    <t>1.2.1 Develop ToR for detail drawings and BoQ</t>
  </si>
  <si>
    <t>1.2.2 Design lab facility and develop BoQ</t>
  </si>
  <si>
    <t>1.2.3 Construction of Lab Facility</t>
  </si>
  <si>
    <t>1.3 Enhance capacity building for agricultural expertise and extension offers based in islands.</t>
  </si>
  <si>
    <t>1.3.1 Training conductions</t>
  </si>
  <si>
    <t>1.4 Establish and operate a training facility in Laamu Atoll</t>
  </si>
  <si>
    <t>1.4.1 Renovation of existing buildings</t>
  </si>
  <si>
    <t>1.4.2 Connect GAC to the main electric network of Gan island</t>
  </si>
  <si>
    <t>1.4.3 Upgrading classroom into a conference facility</t>
  </si>
  <si>
    <t>1.5 Assist local farmers to adopt innovative and ‘greener’ farming practices.</t>
  </si>
  <si>
    <t>1.5.1 Adoption of vertical farming</t>
  </si>
  <si>
    <t>AgroNat</t>
  </si>
  <si>
    <t>1.5.2 Adopt low-irrigation and dry farming tech</t>
  </si>
  <si>
    <t>1.5.3 Organic farming promotion</t>
  </si>
  <si>
    <t>1.5.4 Introduction of knowledge exchange and best practices among agricultural businesses</t>
  </si>
  <si>
    <t>63500(63400)</t>
  </si>
  <si>
    <t>Learning costs</t>
  </si>
  <si>
    <t>Output 2: Enhance agricultural capacities and opportunities to ensure food security</t>
  </si>
  <si>
    <t xml:space="preserve">2.1 Scale up and mainstream the urban agricultural incubation programme for young/new generation farmers in the Greater Malé Region. </t>
  </si>
  <si>
    <t>2.1.1 Design the urban gardening facility</t>
  </si>
  <si>
    <t>HDC</t>
  </si>
  <si>
    <t>Detail Design(Contractual Services-Companies)</t>
  </si>
  <si>
    <t>2.1.2 Development a material procurement timeline and construction timeline</t>
  </si>
  <si>
    <t>Project Management(Professional Services)</t>
  </si>
  <si>
    <t>2.1.3 Design of eligibility criteria for agri-business entrepreneur’s application</t>
  </si>
  <si>
    <t>TOR, Communication Plan(Professional Services)</t>
  </si>
  <si>
    <t>2.1.4 Construction of urban gardening facility (Urban Farming Project)</t>
  </si>
  <si>
    <t>Construction, Material Procurement(Contractual Services-Companies)</t>
  </si>
  <si>
    <t>2.1.5 Develop application process, screen and select 36 farmers</t>
  </si>
  <si>
    <t>Announcing and Awarding(Professional Services)</t>
  </si>
  <si>
    <t>2.1.6 Provide training for selected farmers (by HDC horticulturist and greening team)</t>
  </si>
  <si>
    <t>Training, Workshops &amp; Conference(Local Consultants)</t>
  </si>
  <si>
    <t>2.1.7 Allocate allowance for farmers for 3 months period (allowance to cover utility bills and compost for initial ground preparation)</t>
  </si>
  <si>
    <t>Farmers Stipend (Grants)</t>
  </si>
  <si>
    <t>2.1.8 Beneficiary impact monitoring</t>
  </si>
  <si>
    <t>Monitoring(Professional Services)</t>
  </si>
  <si>
    <t>Output 3:  Enhance support industries and value-added services to augment agro-businesses</t>
  </si>
  <si>
    <t>Output 3: Addressing the human rights and socio-economic impacts of COVID-19
Output 3.1: Meso-, macro- and micro-level socio-economic impact assessments</t>
  </si>
  <si>
    <t>3.1 Develop an organic market to sell local produce from the Urban Farming project.</t>
  </si>
  <si>
    <t>3.1.1 Design and construction of market place with lots</t>
  </si>
  <si>
    <t>3.1.2 Consultancy for the Smart City goals</t>
  </si>
  <si>
    <t>App development consultation fee(Local Consultants))</t>
  </si>
  <si>
    <t>3.1.3 Introduction and implementation of Smart City goals in Hulhumalé</t>
  </si>
  <si>
    <t>Management (Professional Services)</t>
  </si>
  <si>
    <t>3.1.4 Fabrication of pop-up stalls for farmers</t>
  </si>
  <si>
    <t>Output 2: Inclusive and integrated multi-sectoral crisis management and response
Output 2.3: Community engagement for prevention, response and social cohesion</t>
  </si>
  <si>
    <t xml:space="preserve">3.2 Develop an incubation plan for the agricultural and food and beverages sector centred on the concept of “From Farm to Plate”.
</t>
  </si>
  <si>
    <t>3.2.1 Development of incubation plan</t>
  </si>
  <si>
    <t>BCC</t>
  </si>
  <si>
    <t>Local Consultants</t>
  </si>
  <si>
    <t>3.2.2 Creation of outlets to promote local produce</t>
  </si>
  <si>
    <t>Premise Alterations</t>
  </si>
  <si>
    <t>3.2.3 Development of SME rating system</t>
  </si>
  <si>
    <t>3.3 Create additional support structures to enhance BCC services to the agricultural/food production sectors.</t>
  </si>
  <si>
    <t>3.3.1 Creation of CMS system</t>
  </si>
  <si>
    <t>3.3.2 Publication of first volume of SME handbook</t>
  </si>
  <si>
    <t>Supplies</t>
  </si>
  <si>
    <t>3.3.3 Procurement of marketing services for promotion of incubation programme</t>
  </si>
  <si>
    <t>3.4 Establish an effective, reliable and timely transportation mechanism for agriculture produce from farmers to markets, clients and customers.</t>
  </si>
  <si>
    <t>3.4.1 Design consultancy of boat and consultancy for the cold storage and solar power for the vessel</t>
  </si>
  <si>
    <t>3.4.2 Vessel construction and procurement</t>
  </si>
  <si>
    <t>Project Management</t>
  </si>
  <si>
    <t>M&amp;E</t>
  </si>
  <si>
    <t>M&amp;E costs</t>
  </si>
  <si>
    <t>UNDP</t>
  </si>
  <si>
    <t>Staffing</t>
  </si>
  <si>
    <t>Contractual Services - Individuals</t>
  </si>
  <si>
    <t>Administrative</t>
  </si>
  <si>
    <t>Audit</t>
  </si>
  <si>
    <t>Reimbursement costs</t>
  </si>
  <si>
    <t>Trainings</t>
  </si>
  <si>
    <t>IT equipment</t>
  </si>
  <si>
    <t>Information Technology Equipment</t>
  </si>
  <si>
    <t>Communications</t>
  </si>
  <si>
    <t>Contractual Services - Companies</t>
  </si>
  <si>
    <t>Audio Visual &amp; Print Prod Costs</t>
  </si>
  <si>
    <t>Total Programme Budget</t>
  </si>
  <si>
    <t>GMS (8%)</t>
  </si>
  <si>
    <t>RC Levy (1%)</t>
  </si>
  <si>
    <t>GRAND TOTAL</t>
  </si>
  <si>
    <t>Q4</t>
  </si>
  <si>
    <t>Q1</t>
  </si>
  <si>
    <t>Q2</t>
  </si>
  <si>
    <t>Q3</t>
  </si>
  <si>
    <t>Total Atlas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</si>
</sst>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\-#,##0.00\ "/>
    <numFmt numFmtId="165" formatCode="#,##0.00000000_ ;\-#,##0.00000000\ 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0" fillId="0" borderId="0"/>
  </cellStyleXfs>
  <cellXfs count="2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2" borderId="6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1" xfId="0" applyFont="1" applyFill="1" applyBorder="1" applyAlignment="1">
      <alignment vertical="center"/>
    </xf>
    <xf numFmtId="39" fontId="0" fillId="0" borderId="0" xfId="0" applyNumberFormat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39" fontId="0" fillId="0" borderId="1" xfId="1" applyNumberFormat="1" applyFont="1" applyBorder="1" applyAlignment="1">
      <alignment horizontal="right" vertical="center"/>
    </xf>
    <xf numFmtId="39" fontId="2" fillId="2" borderId="1" xfId="0" applyNumberFormat="1" applyFont="1" applyFill="1" applyBorder="1" applyAlignment="1">
      <alignment horizontal="right" vertical="center"/>
    </xf>
    <xf numFmtId="39" fontId="2" fillId="5" borderId="1" xfId="0" applyNumberFormat="1" applyFont="1" applyFill="1" applyBorder="1" applyAlignment="1">
      <alignment horizontal="right" vertical="center"/>
    </xf>
    <xf numFmtId="39" fontId="2" fillId="3" borderId="3" xfId="0" applyNumberFormat="1" applyFont="1" applyFill="1" applyBorder="1" applyAlignment="1">
      <alignment horizontal="right" vertical="center" wrapText="1"/>
    </xf>
    <xf numFmtId="39" fontId="0" fillId="0" borderId="1" xfId="0" applyNumberFormat="1" applyBorder="1" applyAlignment="1">
      <alignment horizontal="right" vertical="center"/>
    </xf>
    <xf numFmtId="39" fontId="2" fillId="6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9" fontId="5" fillId="0" borderId="1" xfId="1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0" borderId="4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9" fontId="0" fillId="0" borderId="7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39" fontId="0" fillId="0" borderId="0" xfId="0" applyNumberFormat="1"/>
    <xf numFmtId="0" fontId="15" fillId="0" borderId="0" xfId="0" applyFont="1"/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top" textRotation="180"/>
    </xf>
    <xf numFmtId="0" fontId="12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textRotation="180"/>
    </xf>
    <xf numFmtId="0" fontId="1" fillId="3" borderId="2" xfId="0" applyFont="1" applyFill="1" applyBorder="1" applyAlignment="1">
      <alignment vertical="top"/>
    </xf>
    <xf numFmtId="0" fontId="7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8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39" fontId="5" fillId="0" borderId="8" xfId="1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wrapText="1"/>
    </xf>
    <xf numFmtId="39" fontId="5" fillId="0" borderId="4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39" fontId="0" fillId="8" borderId="1" xfId="1" applyNumberFormat="1" applyFont="1" applyFill="1" applyBorder="1" applyAlignment="1">
      <alignment horizontal="right" vertical="center"/>
    </xf>
    <xf numFmtId="0" fontId="0" fillId="0" borderId="2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39" fontId="8" fillId="0" borderId="0" xfId="0" applyNumberFormat="1" applyFont="1" applyAlignment="1">
      <alignment vertical="center"/>
    </xf>
    <xf numFmtId="3" fontId="9" fillId="0" borderId="3" xfId="0" applyNumberFormat="1" applyFont="1" applyBorder="1" applyAlignment="1">
      <alignment vertical="center" wrapText="1"/>
    </xf>
    <xf numFmtId="3" fontId="9" fillId="0" borderId="18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2" fillId="4" borderId="3" xfId="0" applyFont="1" applyFill="1" applyBorder="1" applyAlignment="1">
      <alignment horizontal="center"/>
    </xf>
    <xf numFmtId="164" fontId="0" fillId="0" borderId="0" xfId="0" applyNumberFormat="1"/>
    <xf numFmtId="43" fontId="0" fillId="0" borderId="0" xfId="1" applyFont="1" applyAlignment="1">
      <alignment vertical="center"/>
    </xf>
    <xf numFmtId="39" fontId="0" fillId="7" borderId="1" xfId="0" applyNumberFormat="1" applyFill="1" applyBorder="1" applyAlignment="1">
      <alignment horizontal="right" vertical="center"/>
    </xf>
    <xf numFmtId="39" fontId="0" fillId="0" borderId="29" xfId="0" applyNumberFormat="1" applyBorder="1" applyAlignment="1">
      <alignment horizontal="right" vertical="center"/>
    </xf>
    <xf numFmtId="39" fontId="0" fillId="0" borderId="28" xfId="0" applyNumberFormat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16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5" borderId="6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3" fillId="6" borderId="6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4" fontId="2" fillId="5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5" borderId="3" xfId="0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39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39" fontId="0" fillId="0" borderId="7" xfId="0" applyNumberForma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39" fontId="0" fillId="0" borderId="4" xfId="0" applyNumberFormat="1" applyBorder="1" applyAlignment="1">
      <alignment horizontal="right" vertical="center"/>
    </xf>
    <xf numFmtId="39" fontId="0" fillId="0" borderId="1" xfId="0" applyNumberFormat="1" applyBorder="1" applyAlignment="1">
      <alignment horizontal="right" vertical="center"/>
    </xf>
    <xf numFmtId="39" fontId="0" fillId="0" borderId="5" xfId="0" applyNumberFormat="1" applyBorder="1" applyAlignment="1">
      <alignment horizontal="right" vertical="center"/>
    </xf>
    <xf numFmtId="39" fontId="17" fillId="9" borderId="18" xfId="0" applyNumberFormat="1" applyFont="1" applyFill="1" applyBorder="1" applyAlignment="1">
      <alignment horizontal="right" vertical="center"/>
    </xf>
    <xf numFmtId="39" fontId="17" fillId="9" borderId="7" xfId="0" applyNumberFormat="1" applyFont="1" applyFill="1" applyBorder="1" applyAlignment="1">
      <alignment horizontal="right" vertical="center"/>
    </xf>
    <xf numFmtId="39" fontId="17" fillId="9" borderId="5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0" xfId="0" applyFont="1" applyFill="1" applyAlignment="1">
      <alignment horizontal="left" vertical="top"/>
    </xf>
    <xf numFmtId="0" fontId="2" fillId="4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17" fillId="9" borderId="18" xfId="0" applyNumberFormat="1" applyFont="1" applyFill="1" applyBorder="1" applyAlignment="1">
      <alignment horizontal="center" vertical="center"/>
    </xf>
    <xf numFmtId="4" fontId="17" fillId="9" borderId="7" xfId="0" applyNumberFormat="1" applyFont="1" applyFill="1" applyBorder="1" applyAlignment="1">
      <alignment horizontal="center" vertical="center"/>
    </xf>
    <xf numFmtId="4" fontId="17" fillId="9" borderId="5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 xr:uid="{9FB2429F-6B5C-4D1C-82FC-A9BE24100AE4}"/>
  </cellStyles>
  <dxfs count="15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57726</xdr:colOff>
      <xdr:row>68</xdr:row>
      <xdr:rowOff>120073</xdr:rowOff>
    </xdr:from>
    <xdr:to>
      <xdr:col>4</xdr:col>
      <xdr:colOff>2890921</xdr:colOff>
      <xdr:row>74</xdr:row>
      <xdr:rowOff>16711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65EAEF-F72C-314D-B92F-4BDD83488D45}"/>
            </a:ext>
          </a:extLst>
        </xdr:cNvPr>
        <xdr:cNvSpPr txBox="1"/>
      </xdr:nvSpPr>
      <xdr:spPr>
        <a:xfrm>
          <a:off x="289047" y="29252966"/>
          <a:ext cx="6752053" cy="112128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57726</xdr:colOff>
      <xdr:row>69</xdr:row>
      <xdr:rowOff>120073</xdr:rowOff>
    </xdr:from>
    <xdr:to>
      <xdr:col>4</xdr:col>
      <xdr:colOff>2890921</xdr:colOff>
      <xdr:row>75</xdr:row>
      <xdr:rowOff>16711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C41F6A-74C0-4EBD-8D8F-F9129A81FB54}"/>
            </a:ext>
          </a:extLst>
        </xdr:cNvPr>
        <xdr:cNvSpPr txBox="1"/>
      </xdr:nvSpPr>
      <xdr:spPr>
        <a:xfrm>
          <a:off x="286326" y="29590423"/>
          <a:ext cx="6757495" cy="107773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4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ifza Omar" id="{AC7BA031-4F8B-405A-9A79-3E4BAB904305}" userId="shifza.omar@undp.org" providerId="PeoplePicker"/>
  <person displayName="Shadha Hussain" id="{96A1823C-7A76-4AEC-B4AD-765CBCC6725D}" userId="shadha.hussain@undp.org" providerId="PeoplePicker"/>
  <person displayName="Fizan Ahmed" id="{10D1C5C9-5B41-45CF-8340-ACDF23CA7C58}" userId="S::fizan.ahmed@undp.org::9169918d-2a5a-4089-962c-366b4936493c" providerId="AD"/>
  <person displayName="Shifza Omar" id="{2E46A5B4-EAD6-45A0-923E-510ADDAEF4F0}" userId="S::shifza.omar@undp.org::41f2a7be-6c52-4754-9429-c7c2171651b2" providerId="AD"/>
  <person displayName="Shadha Hussain" id="{CA1CF33D-0722-4C4A-B516-F370F9B0316A}" userId="S::shadha.hussain@undp.org::962d0405-93f3-4113-a453-e840a26743b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Y20" dT="2022-01-25T08:50:32.95" personId="{CA1CF33D-0722-4C4A-B516-F370F9B0316A}" id="{499AB7E4-8308-4D2C-ABCD-4EA8CAAB1FD0}">
    <text xml:space="preserve">previous workplan 1.5 total budget is 242,500/- </text>
  </threadedComment>
  <threadedComment ref="AY20" dT="2022-01-25T09:06:39.70" personId="{2E46A5B4-EAD6-45A0-923E-510ADDAEF4F0}" id="{2DE51EB4-54E6-4962-A151-6C04CE2400A5}" parentId="{499AB7E4-8308-4D2C-ABCD-4EA8CAAB1FD0}">
    <text>@Shadha Hussain but when i check AX column (AX 20 to AX 28) the total is actually 243,500. so its actually 1000 more dho?</text>
    <mentions>
      <mention mentionpersonId="{96A1823C-7A76-4AEC-B4AD-765CBCC6725D}" mentionId="{3D1B1E08-84BB-46F0-984C-E344259493E4}" startIndex="0" length="15"/>
    </mentions>
  </threadedComment>
  <threadedComment ref="AY20" dT="2022-01-25T09:43:46.09" personId="{CA1CF33D-0722-4C4A-B516-F370F9B0316A}" id="{98D7A24B-1DAA-4F72-820F-CDBBF30CD4B4}" parentId="{499AB7E4-8308-4D2C-ABCD-4EA8CAAB1FD0}">
    <text>yes I also just calculated. maybe sum is removed from one of the columns so not adding up</text>
  </threadedComment>
  <threadedComment ref="AU25" dT="2022-01-31T10:46:17.03" personId="{CA1CF33D-0722-4C4A-B516-F370F9B0316A}" id="{10BAECE6-9B27-4B36-B80E-017CA0E786EB}">
    <text>@Shifza Omar amended doc does not breakdown changes to these budget amounts</text>
    <mentions>
      <mention mentionpersonId="{AC7BA031-4F8B-405A-9A79-3E4BAB904305}" mentionId="{A969F83F-DFF5-4F97-98FC-73AA6A218446}" startIndex="0" length="12"/>
    </mentions>
  </threadedComment>
  <threadedComment ref="AU25" dT="2022-01-31T10:57:48.50" personId="{2E46A5B4-EAD6-45A0-923E-510ADDAEF4F0}" id="{BF85CEDE-FBE2-4750-8821-441247281B3A}" parentId="{10BAECE6-9B27-4B36-B80E-017CA0E786EB}">
    <text xml:space="preserve">Shadhu can you please email them on that thread and ask to clear this?
</text>
  </threadedComment>
  <threadedComment ref="AY49" dT="2022-01-25T08:52:35.56" personId="{CA1CF33D-0722-4C4A-B516-F370F9B0316A}" id="{01E52237-5B16-4836-823D-EA908B91D739}">
    <text>previous workplan 3.4 total budget is 805,555/-</text>
  </threadedComment>
  <threadedComment ref="AU51" dT="2022-01-31T10:57:22.58" personId="{CA1CF33D-0722-4C4A-B516-F370F9B0316A}" id="{42241183-5BFC-4E56-9393-78422475D9F2}">
    <text xml:space="preserve">@Shifza Omar budget breakdown missing in amended doc </text>
    <mentions>
      <mention mentionpersonId="{AC7BA031-4F8B-405A-9A79-3E4BAB904305}" mentionId="{21307DCA-1BD1-42F8-A5ED-E66B9D431594}" startIndex="0" length="12"/>
    </mentions>
  </threadedComment>
  <threadedComment ref="AT56" dT="2022-02-13T10:43:27.49" personId="{10D1C5C9-5B41-45CF-8340-ACDF23CA7C58}" id="{CFF62982-A756-4FCE-9C5C-6A1678D36B56}">
    <text>Budgets for 201-23 adjusted in this line to fit in the RCL.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A20" dT="2022-01-25T08:50:32.95" personId="{CA1CF33D-0722-4C4A-B516-F370F9B0316A}" id="{34078B23-0D50-44A4-9631-58ADA624630C}">
    <text xml:space="preserve">previous workplan 1.5 total budget is 242,500/- </text>
  </threadedComment>
  <threadedComment ref="AA20" dT="2022-01-25T09:06:39.70" personId="{2E46A5B4-EAD6-45A0-923E-510ADDAEF4F0}" id="{2571B19A-AA6B-4CD0-A2BC-6D47115301C8}" parentId="{34078B23-0D50-44A4-9631-58ADA624630C}">
    <text>@Shadha Hussain but when i check AX column (AX 20 to AX 28) the total is actually 243,500. so its actually 1000 more dho?</text>
    <mentions>
      <mention mentionpersonId="{96A1823C-7A76-4AEC-B4AD-765CBCC6725D}" mentionId="{F9F7FF8D-5970-4436-B615-0CEDE4AF7A82}" startIndex="0" length="15"/>
    </mentions>
  </threadedComment>
  <threadedComment ref="AA20" dT="2022-01-25T09:43:46.09" personId="{CA1CF33D-0722-4C4A-B516-F370F9B0316A}" id="{DE851F85-D0B2-4706-80AD-04FB4EB83BF7}" parentId="{34078B23-0D50-44A4-9631-58ADA624630C}">
    <text>yes I also just calculated. maybe sum is removed from one of the columns so not adding up</text>
  </threadedComment>
  <threadedComment ref="W25" dT="2022-01-31T10:46:17.03" personId="{CA1CF33D-0722-4C4A-B516-F370F9B0316A}" id="{2F2CC0C7-9E14-459D-A19E-B68B93FA6F93}">
    <text>@Shifza Omar amended doc does not breakdown changes to these budget amounts</text>
    <mentions>
      <mention mentionpersonId="{AC7BA031-4F8B-405A-9A79-3E4BAB904305}" mentionId="{6DD6DA01-CB60-40A1-933A-08BF623C895C}" startIndex="0" length="12"/>
    </mentions>
  </threadedComment>
  <threadedComment ref="W25" dT="2022-01-31T10:57:48.50" personId="{2E46A5B4-EAD6-45A0-923E-510ADDAEF4F0}" id="{406FF8EE-F053-416E-A98E-83FFB720F501}" parentId="{2F2CC0C7-9E14-459D-A19E-B68B93FA6F93}">
    <text xml:space="preserve">Shadhu can you please email them on that thread and ask to clear this?
</text>
  </threadedComment>
  <threadedComment ref="AA48" dT="2022-01-25T08:52:35.56" personId="{CA1CF33D-0722-4C4A-B516-F370F9B0316A}" id="{DBF977FB-2408-4598-8EA3-816341554740}">
    <text>previous workplan 3.4 total budget is 805,555/-</text>
  </threadedComment>
  <threadedComment ref="V55" dT="2022-02-13T10:43:27.49" personId="{10D1C5C9-5B41-45CF-8340-ACDF23CA7C58}" id="{57233E3B-CE52-463C-9D91-F7D8DBBB0D82}">
    <text>Budgets for 201-23 adjusted in this line to fit in the RCL.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40EBA-C321-4B4E-82AF-1C3EF32C11C8}">
  <sheetPr>
    <pageSetUpPr fitToPage="1"/>
  </sheetPr>
  <dimension ref="A1:BM79"/>
  <sheetViews>
    <sheetView showGridLines="0" zoomScale="60" zoomScaleNormal="60" workbookViewId="0">
      <pane xSplit="1" ySplit="5" topLeftCell="Q60" activePane="bottomRight" state="frozen"/>
      <selection pane="bottomRight" activeCell="AV62" activeCellId="1" sqref="AT62 AV62"/>
      <selection pane="bottomLeft" activeCell="A8" sqref="A8"/>
      <selection pane="topRight" activeCell="B1" sqref="B1"/>
    </sheetView>
  </sheetViews>
  <sheetFormatPr defaultColWidth="11" defaultRowHeight="15.6"/>
  <cols>
    <col min="1" max="1" width="3" style="4" customWidth="1"/>
    <col min="2" max="2" width="24" customWidth="1"/>
    <col min="3" max="3" width="23.125" style="11" hidden="1" customWidth="1"/>
    <col min="4" max="4" width="27.5" customWidth="1"/>
    <col min="5" max="5" width="39.625" style="5" customWidth="1"/>
    <col min="6" max="6" width="15.25" style="14" customWidth="1"/>
    <col min="7" max="7" width="3.375" customWidth="1"/>
    <col min="8" max="9" width="3.375" bestFit="1" customWidth="1"/>
    <col min="10" max="22" width="3.375" customWidth="1"/>
    <col min="23" max="25" width="3.375" bestFit="1" customWidth="1"/>
    <col min="26" max="43" width="3.375" customWidth="1"/>
    <col min="44" max="44" width="7.625" style="14" customWidth="1"/>
    <col min="45" max="49" width="16" style="5" customWidth="1"/>
    <col min="50" max="50" width="14" style="14" customWidth="1"/>
    <col min="51" max="51" width="17.125" style="50" customWidth="1"/>
    <col min="52" max="52" width="14.375" bestFit="1" customWidth="1"/>
    <col min="54" max="54" width="14.5" bestFit="1" customWidth="1"/>
  </cols>
  <sheetData>
    <row r="1" spans="1:65" s="4" customFormat="1" ht="33.950000000000003" customHeight="1">
      <c r="B1" s="192" t="s">
        <v>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</row>
    <row r="2" spans="1:65" s="4" customFormat="1" ht="24" customHeight="1">
      <c r="B2" s="204" t="s">
        <v>1</v>
      </c>
      <c r="C2" s="81" t="s">
        <v>2</v>
      </c>
      <c r="D2" s="196" t="s">
        <v>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</row>
    <row r="3" spans="1:65" s="4" customFormat="1" ht="24" customHeight="1">
      <c r="B3" s="204"/>
      <c r="C3" s="81" t="s">
        <v>3</v>
      </c>
      <c r="D3" s="196" t="s">
        <v>3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</row>
    <row r="4" spans="1:65" s="2" customFormat="1">
      <c r="A4" s="3"/>
      <c r="B4" s="199" t="s">
        <v>4</v>
      </c>
      <c r="C4" s="194" t="s">
        <v>5</v>
      </c>
      <c r="D4" s="199" t="s">
        <v>6</v>
      </c>
      <c r="E4" s="197" t="s">
        <v>7</v>
      </c>
      <c r="F4" s="200" t="s">
        <v>8</v>
      </c>
      <c r="G4" s="195">
        <v>2021</v>
      </c>
      <c r="H4" s="201"/>
      <c r="I4" s="202"/>
      <c r="J4" s="195">
        <v>2022</v>
      </c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>
        <v>2023</v>
      </c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>
        <v>2024</v>
      </c>
      <c r="AI4" s="195"/>
      <c r="AJ4" s="195"/>
      <c r="AK4" s="195"/>
      <c r="AL4" s="195"/>
      <c r="AM4" s="195"/>
      <c r="AN4" s="195"/>
      <c r="AO4" s="195"/>
      <c r="AP4" s="195"/>
      <c r="AQ4" s="195"/>
      <c r="AR4" s="215" t="s">
        <v>9</v>
      </c>
      <c r="AS4" s="215"/>
      <c r="AT4" s="197" t="s">
        <v>10</v>
      </c>
      <c r="AU4" s="197" t="s">
        <v>11</v>
      </c>
      <c r="AV4" s="197" t="s">
        <v>12</v>
      </c>
      <c r="AW4" s="197" t="s">
        <v>13</v>
      </c>
      <c r="AX4" s="216" t="s">
        <v>14</v>
      </c>
      <c r="AY4" s="193" t="s">
        <v>15</v>
      </c>
    </row>
    <row r="5" spans="1:65" s="9" customFormat="1" ht="28.5" customHeight="1">
      <c r="A5" s="8"/>
      <c r="B5" s="199"/>
      <c r="C5" s="194"/>
      <c r="D5" s="199"/>
      <c r="E5" s="198"/>
      <c r="F5" s="200"/>
      <c r="G5" s="80" t="s">
        <v>16</v>
      </c>
      <c r="H5" s="80" t="s">
        <v>17</v>
      </c>
      <c r="I5" s="80" t="s">
        <v>18</v>
      </c>
      <c r="J5" s="80" t="s">
        <v>19</v>
      </c>
      <c r="K5" s="80" t="s">
        <v>20</v>
      </c>
      <c r="L5" s="80" t="s">
        <v>21</v>
      </c>
      <c r="M5" s="80" t="s">
        <v>22</v>
      </c>
      <c r="N5" s="80" t="s">
        <v>23</v>
      </c>
      <c r="O5" s="80" t="s">
        <v>24</v>
      </c>
      <c r="P5" s="80" t="s">
        <v>25</v>
      </c>
      <c r="Q5" s="80" t="s">
        <v>26</v>
      </c>
      <c r="R5" s="80" t="s">
        <v>27</v>
      </c>
      <c r="S5" s="80" t="s">
        <v>16</v>
      </c>
      <c r="T5" s="80" t="s">
        <v>17</v>
      </c>
      <c r="U5" s="80" t="s">
        <v>18</v>
      </c>
      <c r="V5" s="80" t="s">
        <v>19</v>
      </c>
      <c r="W5" s="80" t="s">
        <v>20</v>
      </c>
      <c r="X5" s="80" t="s">
        <v>21</v>
      </c>
      <c r="Y5" s="80" t="s">
        <v>22</v>
      </c>
      <c r="Z5" s="80" t="s">
        <v>23</v>
      </c>
      <c r="AA5" s="80" t="s">
        <v>24</v>
      </c>
      <c r="AB5" s="80" t="s">
        <v>25</v>
      </c>
      <c r="AC5" s="80" t="s">
        <v>26</v>
      </c>
      <c r="AD5" s="80" t="s">
        <v>27</v>
      </c>
      <c r="AE5" s="80" t="s">
        <v>16</v>
      </c>
      <c r="AF5" s="80" t="s">
        <v>17</v>
      </c>
      <c r="AG5" s="80" t="s">
        <v>18</v>
      </c>
      <c r="AH5" s="80" t="s">
        <v>19</v>
      </c>
      <c r="AI5" s="80" t="s">
        <v>20</v>
      </c>
      <c r="AJ5" s="80" t="s">
        <v>21</v>
      </c>
      <c r="AK5" s="80" t="s">
        <v>22</v>
      </c>
      <c r="AL5" s="80" t="s">
        <v>23</v>
      </c>
      <c r="AM5" s="80" t="s">
        <v>24</v>
      </c>
      <c r="AN5" s="80" t="s">
        <v>25</v>
      </c>
      <c r="AO5" s="80" t="s">
        <v>26</v>
      </c>
      <c r="AP5" s="77" t="s">
        <v>27</v>
      </c>
      <c r="AQ5" s="77" t="s">
        <v>16</v>
      </c>
      <c r="AR5" s="79" t="s">
        <v>28</v>
      </c>
      <c r="AS5" s="79" t="s">
        <v>29</v>
      </c>
      <c r="AT5" s="198"/>
      <c r="AU5" s="198"/>
      <c r="AV5" s="198"/>
      <c r="AW5" s="198"/>
      <c r="AX5" s="216"/>
      <c r="AY5" s="193"/>
    </row>
    <row r="6" spans="1:65" ht="27" customHeight="1">
      <c r="B6" s="24" t="s">
        <v>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31"/>
      <c r="AS6" s="25"/>
      <c r="AT6" s="25"/>
      <c r="AU6" s="25"/>
      <c r="AV6" s="25"/>
      <c r="AW6" s="25"/>
      <c r="AX6" s="25"/>
      <c r="AY6" s="53">
        <f>SUM(AY7:AY28)</f>
        <v>765463</v>
      </c>
    </row>
    <row r="7" spans="1:65" ht="38.1" customHeight="1">
      <c r="B7" s="240" t="s">
        <v>31</v>
      </c>
      <c r="C7" s="223" t="s">
        <v>32</v>
      </c>
      <c r="D7" s="224" t="s">
        <v>33</v>
      </c>
      <c r="E7" s="7" t="s">
        <v>34</v>
      </c>
      <c r="F7" s="13" t="s">
        <v>35</v>
      </c>
      <c r="G7" s="23"/>
      <c r="H7" s="23"/>
      <c r="I7" s="23"/>
      <c r="J7" s="23" t="s">
        <v>36</v>
      </c>
      <c r="K7" s="23" t="s">
        <v>36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58">
        <v>71200</v>
      </c>
      <c r="AS7" s="59" t="s">
        <v>37</v>
      </c>
      <c r="AT7" s="59"/>
      <c r="AU7" s="115">
        <v>3000</v>
      </c>
      <c r="AV7" s="59"/>
      <c r="AW7" s="59"/>
      <c r="AX7" s="60">
        <v>3000</v>
      </c>
      <c r="AY7" s="203">
        <f>SUM(AX7:AX12)</f>
        <v>80250</v>
      </c>
      <c r="AZ7" s="73"/>
    </row>
    <row r="8" spans="1:65" ht="38.1" customHeight="1">
      <c r="B8" s="240"/>
      <c r="C8" s="223"/>
      <c r="D8" s="224"/>
      <c r="E8" s="7" t="s">
        <v>38</v>
      </c>
      <c r="F8" s="13" t="s">
        <v>35</v>
      </c>
      <c r="G8" s="63"/>
      <c r="H8" s="63"/>
      <c r="I8" s="63"/>
      <c r="J8" s="23"/>
      <c r="K8" s="23" t="s">
        <v>36</v>
      </c>
      <c r="L8" s="23" t="s">
        <v>36</v>
      </c>
      <c r="M8" s="23" t="s">
        <v>36</v>
      </c>
      <c r="N8" s="23" t="s">
        <v>36</v>
      </c>
      <c r="O8" s="23" t="s">
        <v>36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58">
        <v>75700</v>
      </c>
      <c r="AS8" s="59" t="s">
        <v>39</v>
      </c>
      <c r="AT8" s="59"/>
      <c r="AU8" s="115">
        <v>10250</v>
      </c>
      <c r="AV8" s="59"/>
      <c r="AW8" s="59"/>
      <c r="AX8" s="60">
        <v>10250</v>
      </c>
      <c r="AY8" s="203"/>
    </row>
    <row r="9" spans="1:65" ht="38.1" customHeight="1">
      <c r="B9" s="240"/>
      <c r="C9" s="223"/>
      <c r="D9" s="224"/>
      <c r="E9" s="67" t="s">
        <v>40</v>
      </c>
      <c r="F9" s="83" t="s">
        <v>35</v>
      </c>
      <c r="G9" s="23"/>
      <c r="H9" s="23"/>
      <c r="I9" s="23"/>
      <c r="J9" s="63" t="s">
        <v>36</v>
      </c>
      <c r="K9" s="63"/>
      <c r="L9" s="63"/>
      <c r="M9" s="63"/>
      <c r="N9" s="63"/>
      <c r="O9" s="63" t="s">
        <v>36</v>
      </c>
      <c r="P9" s="63"/>
      <c r="Q9" s="63"/>
      <c r="R9" s="63"/>
      <c r="S9" s="63"/>
      <c r="T9" s="63" t="s">
        <v>36</v>
      </c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58">
        <v>75700</v>
      </c>
      <c r="AS9" s="59" t="s">
        <v>39</v>
      </c>
      <c r="AT9" s="59"/>
      <c r="AU9" s="115">
        <v>2700</v>
      </c>
      <c r="AV9" s="115">
        <v>2700</v>
      </c>
      <c r="AW9" s="115">
        <v>2600</v>
      </c>
      <c r="AX9" s="60">
        <v>8000</v>
      </c>
      <c r="AY9" s="203"/>
    </row>
    <row r="10" spans="1:65" ht="38.1" customHeight="1">
      <c r="B10" s="240"/>
      <c r="C10" s="223"/>
      <c r="D10" s="224"/>
      <c r="E10" s="67" t="s">
        <v>41</v>
      </c>
      <c r="F10" s="83" t="s">
        <v>35</v>
      </c>
      <c r="G10" s="23"/>
      <c r="H10" s="23"/>
      <c r="I10" s="23"/>
      <c r="J10" s="63" t="s">
        <v>36</v>
      </c>
      <c r="K10" s="63"/>
      <c r="L10" s="82"/>
      <c r="M10" s="82"/>
      <c r="N10" s="82"/>
      <c r="O10" s="63" t="s">
        <v>36</v>
      </c>
      <c r="P10" s="82"/>
      <c r="Q10" s="82"/>
      <c r="R10" s="82"/>
      <c r="S10" s="82"/>
      <c r="T10" s="63" t="s">
        <v>36</v>
      </c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58">
        <v>72100</v>
      </c>
      <c r="AS10" s="59" t="s">
        <v>42</v>
      </c>
      <c r="AT10" s="59"/>
      <c r="AU10" s="115">
        <v>47000</v>
      </c>
      <c r="AV10" s="59"/>
      <c r="AW10" s="59"/>
      <c r="AX10" s="60">
        <v>47000</v>
      </c>
      <c r="AY10" s="203"/>
    </row>
    <row r="11" spans="1:65" ht="38.1" customHeight="1">
      <c r="B11" s="240"/>
      <c r="C11" s="223"/>
      <c r="D11" s="224"/>
      <c r="E11" s="67" t="s">
        <v>43</v>
      </c>
      <c r="F11" s="71" t="s">
        <v>35</v>
      </c>
      <c r="G11" s="68"/>
      <c r="H11" s="68"/>
      <c r="I11" s="84"/>
      <c r="J11" s="63"/>
      <c r="K11" s="6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 t="s">
        <v>36</v>
      </c>
      <c r="AH11" s="64"/>
      <c r="AI11" s="64"/>
      <c r="AJ11" s="64" t="s">
        <v>36</v>
      </c>
      <c r="AK11" s="64"/>
      <c r="AL11" s="64"/>
      <c r="AM11" s="63" t="s">
        <v>36</v>
      </c>
      <c r="AN11" s="64"/>
      <c r="AO11" s="64"/>
      <c r="AP11" s="64"/>
      <c r="AQ11" s="64"/>
      <c r="AR11" s="58">
        <v>71600</v>
      </c>
      <c r="AS11" s="59" t="s">
        <v>44</v>
      </c>
      <c r="AT11" s="59"/>
      <c r="AU11" s="59"/>
      <c r="AV11" s="115">
        <v>2333</v>
      </c>
      <c r="AW11" s="115">
        <v>4666</v>
      </c>
      <c r="AX11" s="60">
        <v>7000</v>
      </c>
      <c r="AY11" s="203"/>
    </row>
    <row r="12" spans="1:65" ht="38.1" customHeight="1">
      <c r="B12" s="240"/>
      <c r="C12" s="223"/>
      <c r="D12" s="224"/>
      <c r="E12" s="67" t="s">
        <v>45</v>
      </c>
      <c r="F12" s="70" t="s">
        <v>35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 t="s">
        <v>36</v>
      </c>
      <c r="W12" s="63" t="s">
        <v>36</v>
      </c>
      <c r="X12" s="63" t="s">
        <v>36</v>
      </c>
      <c r="Y12" s="63" t="s">
        <v>36</v>
      </c>
      <c r="Z12" s="63" t="s">
        <v>36</v>
      </c>
      <c r="AA12" s="63" t="s">
        <v>36</v>
      </c>
      <c r="AB12" s="63" t="s">
        <v>36</v>
      </c>
      <c r="AC12" s="63" t="s">
        <v>36</v>
      </c>
      <c r="AD12" s="63" t="s">
        <v>36</v>
      </c>
      <c r="AE12" s="63" t="s">
        <v>36</v>
      </c>
      <c r="AF12" s="63" t="s">
        <v>36</v>
      </c>
      <c r="AG12" s="63" t="s">
        <v>36</v>
      </c>
      <c r="AH12" s="63" t="s">
        <v>36</v>
      </c>
      <c r="AI12" s="63" t="s">
        <v>36</v>
      </c>
      <c r="AJ12" s="63" t="s">
        <v>36</v>
      </c>
      <c r="AK12" s="63" t="s">
        <v>36</v>
      </c>
      <c r="AL12" s="63" t="s">
        <v>36</v>
      </c>
      <c r="AM12" s="63" t="s">
        <v>36</v>
      </c>
      <c r="AN12" s="63" t="s">
        <v>36</v>
      </c>
      <c r="AO12" s="63" t="s">
        <v>36</v>
      </c>
      <c r="AP12" s="63"/>
      <c r="AQ12" s="63"/>
      <c r="AR12" s="58">
        <v>74200</v>
      </c>
      <c r="AS12" s="59" t="s">
        <v>46</v>
      </c>
      <c r="AT12" s="59"/>
      <c r="AU12" s="59"/>
      <c r="AV12" s="115">
        <v>2500</v>
      </c>
      <c r="AW12" s="115">
        <v>2500</v>
      </c>
      <c r="AX12" s="60">
        <v>5000</v>
      </c>
      <c r="AY12" s="203"/>
    </row>
    <row r="13" spans="1:65" ht="24" customHeight="1">
      <c r="B13" s="240"/>
      <c r="C13" s="223" t="s">
        <v>32</v>
      </c>
      <c r="D13" s="223" t="s">
        <v>47</v>
      </c>
      <c r="E13" s="67" t="s">
        <v>48</v>
      </c>
      <c r="F13" s="13" t="s">
        <v>35</v>
      </c>
      <c r="G13" s="13"/>
      <c r="H13" s="13"/>
      <c r="I13" s="13" t="s">
        <v>36</v>
      </c>
      <c r="J13" s="13" t="s">
        <v>36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58"/>
      <c r="AS13" s="89"/>
      <c r="AT13" s="59"/>
      <c r="AU13" s="59"/>
      <c r="AV13" s="59"/>
      <c r="AW13" s="59"/>
      <c r="AX13" s="60"/>
      <c r="AY13" s="205">
        <f>SUM(AX13:AX15)</f>
        <v>146000</v>
      </c>
    </row>
    <row r="14" spans="1:65" ht="24" customHeight="1">
      <c r="B14" s="240"/>
      <c r="C14" s="223"/>
      <c r="D14" s="223"/>
      <c r="E14" s="67" t="s">
        <v>49</v>
      </c>
      <c r="F14" s="13" t="s">
        <v>35</v>
      </c>
      <c r="G14" s="13"/>
      <c r="H14" s="13"/>
      <c r="I14" s="13"/>
      <c r="J14" s="13" t="s">
        <v>36</v>
      </c>
      <c r="K14" s="13" t="s">
        <v>36</v>
      </c>
      <c r="L14" s="13" t="s">
        <v>36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87">
        <v>72100</v>
      </c>
      <c r="AS14" s="86" t="s">
        <v>42</v>
      </c>
      <c r="AT14" s="88"/>
      <c r="AU14" s="115">
        <v>10000</v>
      </c>
      <c r="AV14" s="59"/>
      <c r="AW14" s="59"/>
      <c r="AX14" s="60">
        <v>10000</v>
      </c>
      <c r="AY14" s="205"/>
    </row>
    <row r="15" spans="1:65" ht="24" customHeight="1">
      <c r="B15" s="240"/>
      <c r="C15" s="223"/>
      <c r="D15" s="223"/>
      <c r="E15" s="7" t="s">
        <v>50</v>
      </c>
      <c r="F15" s="13" t="s">
        <v>35</v>
      </c>
      <c r="G15" s="13"/>
      <c r="H15" s="13"/>
      <c r="I15" s="13"/>
      <c r="J15" s="13"/>
      <c r="K15" s="13"/>
      <c r="L15" s="13"/>
      <c r="M15" s="13" t="s">
        <v>36</v>
      </c>
      <c r="N15" s="13" t="s">
        <v>36</v>
      </c>
      <c r="O15" s="13" t="s">
        <v>36</v>
      </c>
      <c r="P15" s="13" t="s">
        <v>36</v>
      </c>
      <c r="Q15" s="13" t="s">
        <v>36</v>
      </c>
      <c r="R15" s="13" t="s">
        <v>36</v>
      </c>
      <c r="S15" s="13" t="s">
        <v>36</v>
      </c>
      <c r="T15" s="13" t="s">
        <v>36</v>
      </c>
      <c r="U15" s="13" t="s">
        <v>36</v>
      </c>
      <c r="V15" s="13" t="s">
        <v>36</v>
      </c>
      <c r="W15" s="13" t="s">
        <v>36</v>
      </c>
      <c r="X15" s="13" t="s">
        <v>36</v>
      </c>
      <c r="Y15" s="13" t="s">
        <v>36</v>
      </c>
      <c r="Z15" s="13" t="s">
        <v>36</v>
      </c>
      <c r="AA15" s="13" t="s">
        <v>36</v>
      </c>
      <c r="AB15" s="13" t="s">
        <v>36</v>
      </c>
      <c r="AC15" s="13" t="s">
        <v>36</v>
      </c>
      <c r="AD15" s="13" t="s">
        <v>36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87">
        <v>72100</v>
      </c>
      <c r="AS15" s="86" t="s">
        <v>42</v>
      </c>
      <c r="AT15" s="88"/>
      <c r="AU15" s="59"/>
      <c r="AV15" s="115">
        <v>136000</v>
      </c>
      <c r="AW15" s="59"/>
      <c r="AX15" s="60">
        <v>136000</v>
      </c>
      <c r="AY15" s="206"/>
    </row>
    <row r="16" spans="1:65" ht="62.1">
      <c r="B16" s="240"/>
      <c r="C16" s="65"/>
      <c r="D16" s="65" t="s">
        <v>51</v>
      </c>
      <c r="E16" s="5" t="s">
        <v>52</v>
      </c>
      <c r="F16" s="21" t="s">
        <v>35</v>
      </c>
      <c r="G16" s="13"/>
      <c r="H16" s="13"/>
      <c r="I16" s="13"/>
      <c r="J16" s="13"/>
      <c r="K16" s="13"/>
      <c r="L16" s="13"/>
      <c r="M16" s="13"/>
      <c r="N16" s="13"/>
      <c r="O16" s="13"/>
      <c r="P16" s="13" t="s">
        <v>36</v>
      </c>
      <c r="Q16" s="13" t="s">
        <v>36</v>
      </c>
      <c r="R16" s="13" t="s">
        <v>36</v>
      </c>
      <c r="S16" s="13" t="s">
        <v>36</v>
      </c>
      <c r="T16" s="13" t="s">
        <v>36</v>
      </c>
      <c r="U16" s="13" t="s">
        <v>36</v>
      </c>
      <c r="V16" s="13"/>
      <c r="W16" s="13"/>
      <c r="X16" s="13"/>
      <c r="Y16" s="13"/>
      <c r="Z16" s="13"/>
      <c r="AA16" s="13"/>
      <c r="AB16" s="13"/>
      <c r="AC16" s="13"/>
      <c r="AD16" s="13"/>
      <c r="AE16" s="13" t="s">
        <v>36</v>
      </c>
      <c r="AF16" s="13" t="s">
        <v>36</v>
      </c>
      <c r="AG16" s="13" t="s">
        <v>36</v>
      </c>
      <c r="AH16" s="13" t="s">
        <v>36</v>
      </c>
      <c r="AI16" s="13" t="s">
        <v>36</v>
      </c>
      <c r="AJ16" s="13" t="s">
        <v>36</v>
      </c>
      <c r="AK16" s="13"/>
      <c r="AL16" s="13"/>
      <c r="AM16" s="13"/>
      <c r="AN16" s="13"/>
      <c r="AO16" s="13"/>
      <c r="AP16" s="13"/>
      <c r="AQ16" s="13"/>
      <c r="AR16" s="87">
        <v>75700</v>
      </c>
      <c r="AS16" s="86" t="s">
        <v>39</v>
      </c>
      <c r="AT16" s="135">
        <v>10000</v>
      </c>
      <c r="AU16" s="59"/>
      <c r="AV16" s="59"/>
      <c r="AW16" s="115">
        <v>10000</v>
      </c>
      <c r="AX16" s="60">
        <v>20000</v>
      </c>
      <c r="AY16" s="66">
        <f>AX16</f>
        <v>20000</v>
      </c>
    </row>
    <row r="17" spans="2:51" ht="29.1" customHeight="1">
      <c r="B17" s="240"/>
      <c r="C17" s="65"/>
      <c r="D17" s="224" t="s">
        <v>53</v>
      </c>
      <c r="E17" s="7" t="s">
        <v>54</v>
      </c>
      <c r="F17" s="71" t="s">
        <v>35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 t="s">
        <v>36</v>
      </c>
      <c r="X17" s="13" t="s">
        <v>36</v>
      </c>
      <c r="Y17" s="13" t="s">
        <v>36</v>
      </c>
      <c r="Z17" s="13" t="s">
        <v>36</v>
      </c>
      <c r="AA17" s="13" t="s">
        <v>36</v>
      </c>
      <c r="AB17" s="13" t="s">
        <v>36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87">
        <v>72100</v>
      </c>
      <c r="AS17" s="86" t="s">
        <v>42</v>
      </c>
      <c r="AT17" s="88"/>
      <c r="AU17" s="59"/>
      <c r="AV17" s="115">
        <v>68000</v>
      </c>
      <c r="AW17" s="59"/>
      <c r="AX17" s="60">
        <v>68000</v>
      </c>
      <c r="AY17" s="205">
        <f>SUM(AX17:AX19)</f>
        <v>276713</v>
      </c>
    </row>
    <row r="18" spans="2:51" ht="29.1" customHeight="1">
      <c r="B18" s="240"/>
      <c r="C18" s="65"/>
      <c r="D18" s="224"/>
      <c r="E18" s="100" t="s">
        <v>55</v>
      </c>
      <c r="F18" s="91" t="s">
        <v>35</v>
      </c>
      <c r="G18" s="10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 t="s">
        <v>36</v>
      </c>
      <c r="X18" s="13" t="s">
        <v>36</v>
      </c>
      <c r="Y18" s="13" t="s">
        <v>36</v>
      </c>
      <c r="Z18" s="13" t="s">
        <v>36</v>
      </c>
      <c r="AA18" s="13" t="s">
        <v>36</v>
      </c>
      <c r="AB18" s="13" t="s">
        <v>36</v>
      </c>
      <c r="AC18" s="62" t="s">
        <v>36</v>
      </c>
      <c r="AD18" s="62" t="s">
        <v>36</v>
      </c>
      <c r="AE18" s="62" t="s">
        <v>36</v>
      </c>
      <c r="AF18" s="62" t="s">
        <v>36</v>
      </c>
      <c r="AG18" s="62" t="s">
        <v>36</v>
      </c>
      <c r="AH18" s="62" t="s">
        <v>36</v>
      </c>
      <c r="AI18" s="62"/>
      <c r="AJ18" s="62"/>
      <c r="AK18" s="62"/>
      <c r="AL18" s="13"/>
      <c r="AM18" s="13"/>
      <c r="AN18" s="13"/>
      <c r="AO18" s="13"/>
      <c r="AP18" s="13"/>
      <c r="AQ18" s="13"/>
      <c r="AR18" s="87">
        <v>72100</v>
      </c>
      <c r="AS18" s="86" t="s">
        <v>42</v>
      </c>
      <c r="AT18" s="88"/>
      <c r="AU18" s="59"/>
      <c r="AV18" s="115">
        <v>150000</v>
      </c>
      <c r="AW18" s="59"/>
      <c r="AX18" s="60">
        <v>150000</v>
      </c>
      <c r="AY18" s="203"/>
    </row>
    <row r="19" spans="2:51" ht="29.1" customHeight="1">
      <c r="B19" s="240"/>
      <c r="C19" s="65"/>
      <c r="D19" s="224"/>
      <c r="E19" s="101" t="s">
        <v>56</v>
      </c>
      <c r="F19" s="91" t="s">
        <v>35</v>
      </c>
      <c r="G19" s="103"/>
      <c r="H19" s="62"/>
      <c r="I19" s="62"/>
      <c r="J19" s="62"/>
      <c r="K19" s="62"/>
      <c r="L19" s="62"/>
      <c r="M19" s="62"/>
      <c r="N19" s="62"/>
      <c r="O19" s="62"/>
      <c r="P19" s="62" t="s">
        <v>36</v>
      </c>
      <c r="Q19" s="62" t="s">
        <v>36</v>
      </c>
      <c r="R19" s="62" t="s">
        <v>36</v>
      </c>
      <c r="S19" s="62" t="s">
        <v>36</v>
      </c>
      <c r="T19" s="62" t="s">
        <v>36</v>
      </c>
      <c r="U19" s="62" t="s">
        <v>36</v>
      </c>
      <c r="V19" s="62" t="s">
        <v>36</v>
      </c>
      <c r="W19" s="62" t="s">
        <v>36</v>
      </c>
      <c r="X19" s="62" t="s">
        <v>36</v>
      </c>
      <c r="Y19" s="62" t="s">
        <v>36</v>
      </c>
      <c r="Z19" s="62" t="s">
        <v>36</v>
      </c>
      <c r="AA19" s="62" t="s">
        <v>36</v>
      </c>
      <c r="AB19" s="83" t="s">
        <v>36</v>
      </c>
      <c r="AC19" s="92" t="s">
        <v>36</v>
      </c>
      <c r="AD19" s="92" t="s">
        <v>36</v>
      </c>
      <c r="AE19" s="92" t="s">
        <v>36</v>
      </c>
      <c r="AF19" s="92" t="s">
        <v>36</v>
      </c>
      <c r="AG19" s="92" t="s">
        <v>36</v>
      </c>
      <c r="AH19" s="92" t="s">
        <v>36</v>
      </c>
      <c r="AI19" s="92" t="s">
        <v>36</v>
      </c>
      <c r="AJ19" s="92" t="s">
        <v>36</v>
      </c>
      <c r="AK19" s="92" t="s">
        <v>36</v>
      </c>
      <c r="AL19" s="103" t="s">
        <v>36</v>
      </c>
      <c r="AM19" s="62"/>
      <c r="AN19" s="62"/>
      <c r="AO19" s="62"/>
      <c r="AP19" s="62"/>
      <c r="AQ19" s="62"/>
      <c r="AR19" s="95">
        <v>72100</v>
      </c>
      <c r="AS19" s="86" t="s">
        <v>42</v>
      </c>
      <c r="AT19" s="136">
        <v>25713</v>
      </c>
      <c r="AU19" s="137">
        <v>14000</v>
      </c>
      <c r="AV19" s="137">
        <v>19000</v>
      </c>
      <c r="AW19" s="89"/>
      <c r="AX19" s="97">
        <v>58713</v>
      </c>
      <c r="AY19" s="207"/>
    </row>
    <row r="20" spans="2:51" ht="42.95" customHeight="1">
      <c r="B20" s="240"/>
      <c r="C20" s="99"/>
      <c r="D20" s="225" t="s">
        <v>57</v>
      </c>
      <c r="E20" s="226" t="s">
        <v>58</v>
      </c>
      <c r="F20" s="217" t="s">
        <v>59</v>
      </c>
      <c r="G20" s="105"/>
      <c r="H20" s="105"/>
      <c r="I20" s="92"/>
      <c r="J20" s="104"/>
      <c r="K20" s="92"/>
      <c r="L20" s="104"/>
      <c r="M20" s="92"/>
      <c r="N20" s="92"/>
      <c r="O20" s="92"/>
      <c r="P20" s="92"/>
      <c r="Q20" s="104"/>
      <c r="R20" s="92"/>
      <c r="S20" s="104"/>
      <c r="T20" s="92"/>
      <c r="U20" s="92"/>
      <c r="V20" s="92"/>
      <c r="W20" s="92"/>
      <c r="X20" s="92"/>
      <c r="Y20" s="92"/>
      <c r="Z20" s="92"/>
      <c r="AA20" s="92"/>
      <c r="AB20" s="105"/>
      <c r="AC20" s="92"/>
      <c r="AD20" s="92" t="s">
        <v>36</v>
      </c>
      <c r="AE20" s="92" t="s">
        <v>36</v>
      </c>
      <c r="AF20" s="92" t="s">
        <v>36</v>
      </c>
      <c r="AG20" s="92" t="s">
        <v>36</v>
      </c>
      <c r="AH20" s="92" t="s">
        <v>36</v>
      </c>
      <c r="AI20" s="92" t="s">
        <v>36</v>
      </c>
      <c r="AJ20" s="92" t="s">
        <v>36</v>
      </c>
      <c r="AK20" s="92"/>
      <c r="AL20" s="104"/>
      <c r="AM20" s="92"/>
      <c r="AN20" s="92"/>
      <c r="AO20" s="92"/>
      <c r="AP20" s="92"/>
      <c r="AQ20" s="92"/>
      <c r="AR20" s="114">
        <v>72100</v>
      </c>
      <c r="AS20" s="96" t="s">
        <v>42</v>
      </c>
      <c r="AT20" s="93"/>
      <c r="AU20" s="93"/>
      <c r="AV20" s="110">
        <v>30000</v>
      </c>
      <c r="AW20" s="110">
        <v>37500</v>
      </c>
      <c r="AX20" s="94">
        <v>67500</v>
      </c>
      <c r="AY20" s="208">
        <f>SUM(AX20:AX28)</f>
        <v>242500</v>
      </c>
    </row>
    <row r="21" spans="2:51" ht="42.95" customHeight="1">
      <c r="B21" s="240"/>
      <c r="C21" s="99"/>
      <c r="D21" s="225"/>
      <c r="E21" s="233"/>
      <c r="F21" s="218"/>
      <c r="G21" s="85"/>
      <c r="H21" s="8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 t="s">
        <v>36</v>
      </c>
      <c r="AH21" s="75" t="s">
        <v>36</v>
      </c>
      <c r="AI21" s="75" t="s">
        <v>36</v>
      </c>
      <c r="AJ21" s="75" t="s">
        <v>36</v>
      </c>
      <c r="AK21" s="75" t="s">
        <v>36</v>
      </c>
      <c r="AL21" s="75" t="s">
        <v>36</v>
      </c>
      <c r="AM21" s="75" t="s">
        <v>36</v>
      </c>
      <c r="AN21" s="75" t="s">
        <v>36</v>
      </c>
      <c r="AO21" s="75"/>
      <c r="AP21" s="75"/>
      <c r="AQ21" s="107"/>
      <c r="AR21" s="109">
        <v>71600</v>
      </c>
      <c r="AS21" s="93" t="s">
        <v>44</v>
      </c>
      <c r="AT21" s="108"/>
      <c r="AU21" s="90"/>
      <c r="AV21" s="111">
        <v>1000</v>
      </c>
      <c r="AW21" s="111">
        <v>4250</v>
      </c>
      <c r="AX21" s="98">
        <v>5250</v>
      </c>
      <c r="AY21" s="209"/>
    </row>
    <row r="22" spans="2:51" ht="42.95" customHeight="1">
      <c r="B22" s="240"/>
      <c r="C22" s="99"/>
      <c r="D22" s="226"/>
      <c r="E22" s="234" t="s">
        <v>60</v>
      </c>
      <c r="F22" s="219" t="s">
        <v>59</v>
      </c>
      <c r="G22" s="92"/>
      <c r="H22" s="92"/>
      <c r="I22" s="106"/>
      <c r="J22" s="75"/>
      <c r="K22" s="75"/>
      <c r="L22" s="75"/>
      <c r="M22" s="75"/>
      <c r="N22" s="75"/>
      <c r="O22" s="13" t="s">
        <v>36</v>
      </c>
      <c r="P22" s="13" t="s">
        <v>36</v>
      </c>
      <c r="Q22" s="13" t="s">
        <v>36</v>
      </c>
      <c r="R22" s="13" t="s">
        <v>36</v>
      </c>
      <c r="S22" s="13" t="s">
        <v>36</v>
      </c>
      <c r="T22" s="13" t="s">
        <v>36</v>
      </c>
      <c r="U22" s="13" t="s">
        <v>36</v>
      </c>
      <c r="V22" s="13" t="s">
        <v>36</v>
      </c>
      <c r="W22" s="13" t="s">
        <v>36</v>
      </c>
      <c r="X22" s="13" t="s">
        <v>36</v>
      </c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112">
        <v>72100</v>
      </c>
      <c r="AS22" s="113" t="s">
        <v>42</v>
      </c>
      <c r="AT22" s="90"/>
      <c r="AU22" s="111">
        <v>40000</v>
      </c>
      <c r="AV22" s="111">
        <v>27500</v>
      </c>
      <c r="AW22" s="90"/>
      <c r="AX22" s="98">
        <v>67500</v>
      </c>
      <c r="AY22" s="209"/>
    </row>
    <row r="23" spans="2:51" ht="42.95" customHeight="1">
      <c r="B23" s="240"/>
      <c r="C23" s="99"/>
      <c r="D23" s="226"/>
      <c r="E23" s="234"/>
      <c r="F23" s="220"/>
      <c r="G23" s="92"/>
      <c r="H23" s="92"/>
      <c r="I23" s="102"/>
      <c r="J23" s="13"/>
      <c r="K23" s="13"/>
      <c r="L23" s="13"/>
      <c r="M23" s="13"/>
      <c r="N23" s="13"/>
      <c r="O23" s="13"/>
      <c r="P23" s="13"/>
      <c r="Q23" s="13" t="s">
        <v>36</v>
      </c>
      <c r="R23" s="13" t="s">
        <v>36</v>
      </c>
      <c r="S23" s="13" t="s">
        <v>36</v>
      </c>
      <c r="T23" s="13" t="s">
        <v>36</v>
      </c>
      <c r="U23" s="13" t="s">
        <v>36</v>
      </c>
      <c r="V23" s="13" t="s">
        <v>36</v>
      </c>
      <c r="W23" s="13" t="s">
        <v>36</v>
      </c>
      <c r="X23" s="13" t="s">
        <v>36</v>
      </c>
      <c r="Y23" s="13" t="s">
        <v>36</v>
      </c>
      <c r="Z23" s="13" t="s">
        <v>36</v>
      </c>
      <c r="AA23" s="13" t="s">
        <v>36</v>
      </c>
      <c r="AB23" s="13" t="s">
        <v>36</v>
      </c>
      <c r="AC23" s="13" t="s">
        <v>36</v>
      </c>
      <c r="AD23" s="13" t="s">
        <v>36</v>
      </c>
      <c r="AE23" s="13" t="s">
        <v>36</v>
      </c>
      <c r="AF23" s="13" t="s">
        <v>36</v>
      </c>
      <c r="AG23" s="13" t="s">
        <v>36</v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17">
        <v>71600</v>
      </c>
      <c r="AS23" s="118" t="s">
        <v>44</v>
      </c>
      <c r="AT23" s="59"/>
      <c r="AU23" s="115">
        <v>3000</v>
      </c>
      <c r="AV23" s="115">
        <v>2250</v>
      </c>
      <c r="AW23" s="59"/>
      <c r="AX23" s="60">
        <v>5250</v>
      </c>
      <c r="AY23" s="209"/>
    </row>
    <row r="24" spans="2:51" ht="42.95" customHeight="1">
      <c r="B24" s="240"/>
      <c r="C24" s="99"/>
      <c r="D24" s="226"/>
      <c r="E24" s="233" t="s">
        <v>61</v>
      </c>
      <c r="F24" s="219" t="s">
        <v>59</v>
      </c>
      <c r="G24" s="92"/>
      <c r="H24" s="92"/>
      <c r="I24" s="102"/>
      <c r="J24" s="13"/>
      <c r="K24" s="13"/>
      <c r="L24" s="13"/>
      <c r="M24" s="13"/>
      <c r="N24" s="13"/>
      <c r="O24" s="13"/>
      <c r="P24" s="13"/>
      <c r="Q24" s="13" t="s">
        <v>36</v>
      </c>
      <c r="R24" s="13" t="s">
        <v>36</v>
      </c>
      <c r="S24" s="13" t="s">
        <v>36</v>
      </c>
      <c r="T24" s="13" t="s">
        <v>36</v>
      </c>
      <c r="U24" s="13" t="s">
        <v>36</v>
      </c>
      <c r="V24" s="13" t="s">
        <v>36</v>
      </c>
      <c r="W24" s="13" t="s">
        <v>36</v>
      </c>
      <c r="X24" s="13" t="s">
        <v>36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16"/>
      <c r="AR24" s="86">
        <v>72100</v>
      </c>
      <c r="AS24" s="86" t="s">
        <v>42</v>
      </c>
      <c r="AT24" s="88"/>
      <c r="AU24" s="115">
        <v>25000</v>
      </c>
      <c r="AV24" s="115">
        <v>15000</v>
      </c>
      <c r="AW24" s="59"/>
      <c r="AX24" s="60">
        <v>40000</v>
      </c>
      <c r="AY24" s="209"/>
    </row>
    <row r="25" spans="2:51" ht="42.95" customHeight="1">
      <c r="B25" s="240"/>
      <c r="C25" s="99"/>
      <c r="D25" s="226"/>
      <c r="E25" s="235"/>
      <c r="F25" s="220"/>
      <c r="G25" s="92"/>
      <c r="H25" s="92"/>
      <c r="I25" s="102"/>
      <c r="J25" s="13"/>
      <c r="K25" s="13" t="s">
        <v>36</v>
      </c>
      <c r="L25" s="13" t="s">
        <v>36</v>
      </c>
      <c r="M25" s="13" t="s">
        <v>36</v>
      </c>
      <c r="N25" s="13" t="s">
        <v>36</v>
      </c>
      <c r="O25" s="13" t="s">
        <v>36</v>
      </c>
      <c r="P25" s="13" t="s">
        <v>36</v>
      </c>
      <c r="Q25" s="13" t="s">
        <v>36</v>
      </c>
      <c r="R25" s="13" t="s">
        <v>36</v>
      </c>
      <c r="S25" s="13" t="s">
        <v>36</v>
      </c>
      <c r="T25" s="13" t="s">
        <v>36</v>
      </c>
      <c r="U25" s="13" t="s">
        <v>36</v>
      </c>
      <c r="V25" s="13" t="s">
        <v>36</v>
      </c>
      <c r="W25" s="13" t="s">
        <v>36</v>
      </c>
      <c r="X25" s="13" t="s">
        <v>36</v>
      </c>
      <c r="Y25" s="13" t="s">
        <v>36</v>
      </c>
      <c r="Z25" s="13" t="s">
        <v>36</v>
      </c>
      <c r="AA25" s="13" t="s">
        <v>36</v>
      </c>
      <c r="AB25" s="13" t="s">
        <v>36</v>
      </c>
      <c r="AC25" s="13" t="s">
        <v>36</v>
      </c>
      <c r="AD25" s="13" t="s">
        <v>36</v>
      </c>
      <c r="AE25" s="13" t="s">
        <v>36</v>
      </c>
      <c r="AF25" s="13" t="s">
        <v>36</v>
      </c>
      <c r="AG25" s="13" t="s">
        <v>36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17">
        <v>71600</v>
      </c>
      <c r="AS25" s="118" t="s">
        <v>44</v>
      </c>
      <c r="AT25" s="59"/>
      <c r="AU25" s="115">
        <v>4000</v>
      </c>
      <c r="AV25" s="115">
        <v>4000</v>
      </c>
      <c r="AW25" s="59"/>
      <c r="AX25" s="60">
        <v>8000</v>
      </c>
      <c r="AY25" s="209"/>
    </row>
    <row r="26" spans="2:51" ht="42.95" customHeight="1">
      <c r="B26" s="240"/>
      <c r="C26" s="99"/>
      <c r="D26" s="226"/>
      <c r="E26" s="219" t="s">
        <v>62</v>
      </c>
      <c r="F26" s="217" t="s">
        <v>59</v>
      </c>
      <c r="G26" s="92"/>
      <c r="H26" s="92"/>
      <c r="I26" s="102"/>
      <c r="J26" s="13"/>
      <c r="K26" s="13"/>
      <c r="L26" s="13"/>
      <c r="M26" s="13"/>
      <c r="N26" s="13"/>
      <c r="O26" s="13"/>
      <c r="P26" s="13"/>
      <c r="Q26" s="13"/>
      <c r="R26" s="13" t="s">
        <v>36</v>
      </c>
      <c r="S26" s="13" t="s">
        <v>36</v>
      </c>
      <c r="T26" s="13" t="s">
        <v>36</v>
      </c>
      <c r="U26" s="13" t="s">
        <v>36</v>
      </c>
      <c r="V26" s="13" t="s">
        <v>36</v>
      </c>
      <c r="W26" s="13" t="s">
        <v>36</v>
      </c>
      <c r="X26" s="13" t="s">
        <v>36</v>
      </c>
      <c r="Y26" s="13" t="s">
        <v>36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19">
        <v>74200</v>
      </c>
      <c r="AS26" s="59" t="s">
        <v>46</v>
      </c>
      <c r="AT26" s="59"/>
      <c r="AU26" s="115">
        <v>5000</v>
      </c>
      <c r="AV26" s="115">
        <v>5500</v>
      </c>
      <c r="AW26" s="59"/>
      <c r="AX26" s="60">
        <v>10500</v>
      </c>
      <c r="AY26" s="209"/>
    </row>
    <row r="27" spans="2:51" ht="42.95" customHeight="1">
      <c r="B27" s="240"/>
      <c r="C27" s="99"/>
      <c r="D27" s="226"/>
      <c r="E27" s="236"/>
      <c r="F27" s="221"/>
      <c r="G27" s="92"/>
      <c r="H27" s="92"/>
      <c r="I27" s="102"/>
      <c r="J27" s="13"/>
      <c r="K27" s="13"/>
      <c r="L27" s="13"/>
      <c r="M27" s="13"/>
      <c r="N27" s="13"/>
      <c r="O27" s="13"/>
      <c r="P27" s="13"/>
      <c r="Q27" s="13"/>
      <c r="R27" s="13"/>
      <c r="S27" s="13" t="s">
        <v>36</v>
      </c>
      <c r="T27" s="13" t="s">
        <v>36</v>
      </c>
      <c r="U27" s="13" t="s">
        <v>36</v>
      </c>
      <c r="V27" s="13" t="s">
        <v>36</v>
      </c>
      <c r="W27" s="13" t="s">
        <v>36</v>
      </c>
      <c r="X27" s="13" t="s">
        <v>36</v>
      </c>
      <c r="Y27" s="13" t="s">
        <v>36</v>
      </c>
      <c r="Z27" s="13" t="s">
        <v>36</v>
      </c>
      <c r="AA27" s="13" t="s">
        <v>36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19" t="s">
        <v>63</v>
      </c>
      <c r="AS27" s="59" t="s">
        <v>64</v>
      </c>
      <c r="AT27" s="59"/>
      <c r="AU27" s="115">
        <v>10000</v>
      </c>
      <c r="AV27" s="115">
        <v>10000</v>
      </c>
      <c r="AW27" s="59"/>
      <c r="AX27" s="60">
        <v>20000</v>
      </c>
      <c r="AY27" s="209"/>
    </row>
    <row r="28" spans="2:51" ht="42.95" customHeight="1">
      <c r="B28" s="240"/>
      <c r="C28" s="99"/>
      <c r="D28" s="225"/>
      <c r="E28" s="220"/>
      <c r="F28" s="222"/>
      <c r="G28" s="75"/>
      <c r="H28" s="75"/>
      <c r="I28" s="13"/>
      <c r="J28" s="13"/>
      <c r="K28" s="13"/>
      <c r="L28" s="13"/>
      <c r="M28" s="13"/>
      <c r="N28" s="13"/>
      <c r="O28" s="13"/>
      <c r="P28" s="13"/>
      <c r="Q28" s="13"/>
      <c r="R28" s="13" t="s">
        <v>36</v>
      </c>
      <c r="S28" s="13" t="s">
        <v>36</v>
      </c>
      <c r="T28" s="13" t="s">
        <v>36</v>
      </c>
      <c r="U28" s="13" t="s">
        <v>36</v>
      </c>
      <c r="V28" s="13" t="s">
        <v>36</v>
      </c>
      <c r="W28" s="13" t="s">
        <v>36</v>
      </c>
      <c r="X28" s="13" t="s">
        <v>36</v>
      </c>
      <c r="Y28" s="13" t="s">
        <v>36</v>
      </c>
      <c r="Z28" s="13" t="s">
        <v>36</v>
      </c>
      <c r="AA28" s="13" t="s">
        <v>36</v>
      </c>
      <c r="AB28" s="13" t="s">
        <v>36</v>
      </c>
      <c r="AC28" s="13" t="s">
        <v>36</v>
      </c>
      <c r="AD28" s="13" t="s">
        <v>36</v>
      </c>
      <c r="AE28" s="13" t="s">
        <v>36</v>
      </c>
      <c r="AF28" s="13" t="s">
        <v>36</v>
      </c>
      <c r="AG28" s="13" t="s">
        <v>36</v>
      </c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17">
        <v>71600</v>
      </c>
      <c r="AS28" s="118" t="s">
        <v>44</v>
      </c>
      <c r="AT28" s="59"/>
      <c r="AU28" s="115">
        <v>8500</v>
      </c>
      <c r="AV28" s="115">
        <v>10000</v>
      </c>
      <c r="AW28" s="59"/>
      <c r="AX28" s="60">
        <v>18500</v>
      </c>
      <c r="AY28" s="210"/>
    </row>
    <row r="29" spans="2:51" ht="26.85" customHeight="1">
      <c r="B29" s="49" t="s">
        <v>65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38"/>
      <c r="AS29" s="35"/>
      <c r="AT29" s="33"/>
      <c r="AU29" s="33"/>
      <c r="AV29" s="33"/>
      <c r="AW29" s="33"/>
      <c r="AX29" s="28"/>
      <c r="AY29" s="53">
        <f>SUM(AY30:AY37)</f>
        <v>170971</v>
      </c>
    </row>
    <row r="30" spans="2:51" ht="36.950000000000003" customHeight="1">
      <c r="B30" s="241" t="s">
        <v>31</v>
      </c>
      <c r="C30" s="230"/>
      <c r="D30" s="223" t="s">
        <v>66</v>
      </c>
      <c r="E30" s="7" t="s">
        <v>67</v>
      </c>
      <c r="F30" s="13" t="s">
        <v>68</v>
      </c>
      <c r="G30" s="23"/>
      <c r="H30" s="23"/>
      <c r="I30" s="23"/>
      <c r="J30" s="23" t="s">
        <v>36</v>
      </c>
      <c r="K30" s="23" t="s">
        <v>36</v>
      </c>
      <c r="L30" s="23" t="s">
        <v>36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58">
        <v>72100</v>
      </c>
      <c r="AS30" s="59" t="s">
        <v>69</v>
      </c>
      <c r="AT30" s="59"/>
      <c r="AU30" s="59"/>
      <c r="AV30" s="59"/>
      <c r="AW30" s="59"/>
      <c r="AX30" s="60">
        <v>0</v>
      </c>
      <c r="AY30" s="205">
        <f>SUM(AX30:AX37)</f>
        <v>170971</v>
      </c>
    </row>
    <row r="31" spans="2:51" ht="36.950000000000003" customHeight="1">
      <c r="B31" s="241"/>
      <c r="C31" s="230"/>
      <c r="D31" s="223"/>
      <c r="E31" s="7" t="s">
        <v>70</v>
      </c>
      <c r="F31" s="13" t="s">
        <v>68</v>
      </c>
      <c r="G31" s="23"/>
      <c r="H31" s="23"/>
      <c r="I31" s="23"/>
      <c r="J31" s="23"/>
      <c r="K31" s="23"/>
      <c r="L31" s="23"/>
      <c r="M31" s="23" t="s">
        <v>36</v>
      </c>
      <c r="N31" s="23" t="s">
        <v>36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58">
        <v>74100</v>
      </c>
      <c r="AS31" s="59" t="s">
        <v>71</v>
      </c>
      <c r="AT31" s="59"/>
      <c r="AU31" s="59"/>
      <c r="AV31" s="59"/>
      <c r="AW31" s="59"/>
      <c r="AX31" s="60">
        <v>0</v>
      </c>
      <c r="AY31" s="205"/>
    </row>
    <row r="32" spans="2:51" ht="39">
      <c r="B32" s="241"/>
      <c r="C32" s="230"/>
      <c r="D32" s="223"/>
      <c r="E32" s="7" t="s">
        <v>72</v>
      </c>
      <c r="F32" s="13" t="s">
        <v>68</v>
      </c>
      <c r="G32" s="23"/>
      <c r="H32" s="23"/>
      <c r="I32" s="23"/>
      <c r="J32" s="23" t="s">
        <v>36</v>
      </c>
      <c r="K32" s="23" t="s">
        <v>36</v>
      </c>
      <c r="L32" s="23" t="s">
        <v>36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58">
        <v>74100</v>
      </c>
      <c r="AS32" s="59" t="s">
        <v>73</v>
      </c>
      <c r="AT32" s="59"/>
      <c r="AU32" s="59"/>
      <c r="AV32" s="59"/>
      <c r="AW32" s="59"/>
      <c r="AX32" s="60">
        <v>0</v>
      </c>
      <c r="AY32" s="205"/>
    </row>
    <row r="33" spans="2:51" ht="36.950000000000003" customHeight="1">
      <c r="B33" s="241"/>
      <c r="C33" s="230"/>
      <c r="D33" s="223"/>
      <c r="E33" s="7" t="s">
        <v>74</v>
      </c>
      <c r="F33" s="13" t="s">
        <v>68</v>
      </c>
      <c r="G33" s="23"/>
      <c r="H33" s="23"/>
      <c r="I33" s="23"/>
      <c r="J33" s="23"/>
      <c r="K33" s="23"/>
      <c r="L33" s="23"/>
      <c r="M33" s="23"/>
      <c r="N33" s="23"/>
      <c r="O33" s="23" t="s">
        <v>36</v>
      </c>
      <c r="P33" s="23" t="s">
        <v>36</v>
      </c>
      <c r="Q33" s="23" t="s">
        <v>36</v>
      </c>
      <c r="R33" s="23" t="s">
        <v>36</v>
      </c>
      <c r="S33" s="23" t="s">
        <v>36</v>
      </c>
      <c r="T33" s="23" t="s">
        <v>36</v>
      </c>
      <c r="U33" s="23" t="s">
        <v>36</v>
      </c>
      <c r="V33" s="23" t="s">
        <v>36</v>
      </c>
      <c r="W33" s="23" t="s">
        <v>36</v>
      </c>
      <c r="X33" s="23" t="s">
        <v>36</v>
      </c>
      <c r="Y33" s="23" t="s">
        <v>36</v>
      </c>
      <c r="Z33" s="23" t="s">
        <v>36</v>
      </c>
      <c r="AA33" s="23" t="s">
        <v>36</v>
      </c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58">
        <v>72100</v>
      </c>
      <c r="AS33" s="59" t="s">
        <v>75</v>
      </c>
      <c r="AT33" s="59"/>
      <c r="AU33" s="139">
        <v>111279.7</v>
      </c>
      <c r="AV33" s="139">
        <v>47691.3</v>
      </c>
      <c r="AW33" s="59"/>
      <c r="AX33" s="60">
        <v>158971</v>
      </c>
      <c r="AY33" s="205"/>
    </row>
    <row r="34" spans="2:51" ht="36.950000000000003" customHeight="1">
      <c r="B34" s="241"/>
      <c r="C34" s="230"/>
      <c r="D34" s="223"/>
      <c r="E34" s="7" t="s">
        <v>76</v>
      </c>
      <c r="F34" s="13" t="s">
        <v>68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 t="s">
        <v>36</v>
      </c>
      <c r="R34" s="23" t="s">
        <v>36</v>
      </c>
      <c r="S34" s="23" t="s">
        <v>36</v>
      </c>
      <c r="T34" s="23" t="s">
        <v>36</v>
      </c>
      <c r="U34" s="23" t="s">
        <v>36</v>
      </c>
      <c r="V34" s="23" t="s">
        <v>36</v>
      </c>
      <c r="W34" s="23" t="s">
        <v>36</v>
      </c>
      <c r="X34" s="23" t="s">
        <v>36</v>
      </c>
      <c r="Y34" s="23" t="s">
        <v>36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58">
        <v>74100</v>
      </c>
      <c r="AS34" s="59" t="s">
        <v>77</v>
      </c>
      <c r="AT34" s="59"/>
      <c r="AU34" s="59"/>
      <c r="AV34" s="59"/>
      <c r="AW34" s="59"/>
      <c r="AX34" s="60">
        <v>0</v>
      </c>
      <c r="AY34" s="205"/>
    </row>
    <row r="35" spans="2:51" ht="36.950000000000003" customHeight="1">
      <c r="B35" s="241"/>
      <c r="C35" s="230"/>
      <c r="D35" s="223"/>
      <c r="E35" s="7" t="s">
        <v>78</v>
      </c>
      <c r="F35" s="13" t="s">
        <v>68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 t="s">
        <v>36</v>
      </c>
      <c r="AC35" s="23" t="s">
        <v>36</v>
      </c>
      <c r="AD35" s="23" t="s">
        <v>36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58">
        <v>71300</v>
      </c>
      <c r="AS35" s="59" t="s">
        <v>79</v>
      </c>
      <c r="AT35" s="59"/>
      <c r="AU35" s="59"/>
      <c r="AV35" s="115">
        <v>2000</v>
      </c>
      <c r="AW35" s="59"/>
      <c r="AX35" s="60">
        <v>2000</v>
      </c>
      <c r="AY35" s="205"/>
    </row>
    <row r="36" spans="2:51" ht="54" customHeight="1">
      <c r="B36" s="241"/>
      <c r="C36" s="230"/>
      <c r="D36" s="223"/>
      <c r="E36" s="7" t="s">
        <v>80</v>
      </c>
      <c r="F36" s="13" t="s">
        <v>68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 t="s">
        <v>36</v>
      </c>
      <c r="AF36" s="23" t="s">
        <v>36</v>
      </c>
      <c r="AG36" s="23" t="s">
        <v>36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58">
        <v>72600</v>
      </c>
      <c r="AS36" s="59" t="s">
        <v>81</v>
      </c>
      <c r="AT36" s="59"/>
      <c r="AU36" s="59"/>
      <c r="AV36" s="115">
        <v>10000</v>
      </c>
      <c r="AW36" s="59"/>
      <c r="AX36" s="60">
        <v>10000</v>
      </c>
      <c r="AY36" s="205"/>
    </row>
    <row r="37" spans="2:51" ht="48.95" customHeight="1">
      <c r="B37" s="241"/>
      <c r="C37" s="230"/>
      <c r="D37" s="223"/>
      <c r="E37" s="7" t="s">
        <v>82</v>
      </c>
      <c r="F37" s="13" t="s">
        <v>68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 t="s">
        <v>36</v>
      </c>
      <c r="AI37" s="23" t="s">
        <v>36</v>
      </c>
      <c r="AJ37" s="23" t="s">
        <v>36</v>
      </c>
      <c r="AK37" s="23" t="s">
        <v>36</v>
      </c>
      <c r="AL37" s="23" t="s">
        <v>36</v>
      </c>
      <c r="AM37" s="23" t="s">
        <v>36</v>
      </c>
      <c r="AN37" s="23" t="s">
        <v>36</v>
      </c>
      <c r="AO37" s="23" t="s">
        <v>36</v>
      </c>
      <c r="AP37" s="23"/>
      <c r="AQ37" s="23"/>
      <c r="AR37" s="58">
        <v>74100</v>
      </c>
      <c r="AS37" s="59" t="s">
        <v>83</v>
      </c>
      <c r="AT37" s="59"/>
      <c r="AU37" s="59"/>
      <c r="AV37" s="59"/>
      <c r="AW37" s="59"/>
      <c r="AX37" s="60">
        <v>0</v>
      </c>
      <c r="AY37" s="205"/>
    </row>
    <row r="38" spans="2:51" ht="29.85" customHeight="1">
      <c r="B38" s="76" t="s">
        <v>84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37"/>
      <c r="AS38" s="34"/>
      <c r="AT38" s="34"/>
      <c r="AU38" s="34"/>
      <c r="AV38" s="34"/>
      <c r="AW38" s="34"/>
      <c r="AX38" s="26"/>
      <c r="AY38" s="53">
        <f>SUM(AY39:AY52)</f>
        <v>1197919</v>
      </c>
    </row>
    <row r="39" spans="2:51" ht="36" customHeight="1">
      <c r="B39" s="224" t="s">
        <v>31</v>
      </c>
      <c r="C39" s="229" t="s">
        <v>85</v>
      </c>
      <c r="D39" s="224" t="s">
        <v>86</v>
      </c>
      <c r="E39" s="67" t="s">
        <v>87</v>
      </c>
      <c r="F39" s="211" t="s">
        <v>68</v>
      </c>
      <c r="G39" s="62"/>
      <c r="H39" s="62"/>
      <c r="I39" s="62"/>
      <c r="J39" s="62" t="s">
        <v>36</v>
      </c>
      <c r="K39" s="62" t="s">
        <v>36</v>
      </c>
      <c r="L39" s="62" t="s">
        <v>36</v>
      </c>
      <c r="M39" s="62" t="s">
        <v>36</v>
      </c>
      <c r="N39" s="62" t="s">
        <v>36</v>
      </c>
      <c r="O39" s="62" t="s">
        <v>36</v>
      </c>
      <c r="P39" s="62" t="s">
        <v>36</v>
      </c>
      <c r="Q39" s="62" t="s">
        <v>36</v>
      </c>
      <c r="R39" s="62" t="s">
        <v>36</v>
      </c>
      <c r="S39" s="62" t="s">
        <v>36</v>
      </c>
      <c r="T39" s="62" t="s">
        <v>36</v>
      </c>
      <c r="U39" s="62" t="s">
        <v>36</v>
      </c>
      <c r="V39" s="62" t="s">
        <v>36</v>
      </c>
      <c r="W39" s="62" t="s">
        <v>36</v>
      </c>
      <c r="X39" s="62" t="s">
        <v>36</v>
      </c>
      <c r="Y39" s="62" t="s">
        <v>36</v>
      </c>
      <c r="Z39" s="62" t="s">
        <v>36</v>
      </c>
      <c r="AA39" s="62" t="s">
        <v>36</v>
      </c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36">
        <v>72100</v>
      </c>
      <c r="AS39" s="32" t="s">
        <v>75</v>
      </c>
      <c r="AT39" s="32"/>
      <c r="AU39" s="138">
        <v>74214.7</v>
      </c>
      <c r="AV39" s="138">
        <v>31806.3</v>
      </c>
      <c r="AW39" s="32"/>
      <c r="AX39" s="52">
        <v>106021</v>
      </c>
      <c r="AY39" s="203">
        <f>SUM(AX39:AX42)</f>
        <v>116021</v>
      </c>
    </row>
    <row r="40" spans="2:51" ht="36" customHeight="1">
      <c r="B40" s="224"/>
      <c r="C40" s="229"/>
      <c r="D40" s="227"/>
      <c r="E40" s="67" t="s">
        <v>88</v>
      </c>
      <c r="F40" s="211"/>
      <c r="G40" s="62"/>
      <c r="H40" s="62"/>
      <c r="I40" s="62"/>
      <c r="J40" s="62" t="s">
        <v>36</v>
      </c>
      <c r="K40" s="62" t="s">
        <v>36</v>
      </c>
      <c r="L40" s="62" t="s">
        <v>36</v>
      </c>
      <c r="M40" s="62" t="s">
        <v>36</v>
      </c>
      <c r="N40" s="62" t="s">
        <v>36</v>
      </c>
      <c r="O40" s="62" t="s">
        <v>36</v>
      </c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36">
        <v>71300</v>
      </c>
      <c r="AS40" s="32" t="s">
        <v>89</v>
      </c>
      <c r="AT40" s="32"/>
      <c r="AU40" s="121">
        <v>10000</v>
      </c>
      <c r="AV40" s="32"/>
      <c r="AW40" s="32"/>
      <c r="AX40" s="52">
        <v>10000</v>
      </c>
      <c r="AY40" s="203"/>
    </row>
    <row r="41" spans="2:51" ht="36" customHeight="1">
      <c r="B41" s="224"/>
      <c r="C41" s="229"/>
      <c r="D41" s="227"/>
      <c r="E41" s="7" t="s">
        <v>90</v>
      </c>
      <c r="F41" s="211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36</v>
      </c>
      <c r="W41" s="13" t="s">
        <v>36</v>
      </c>
      <c r="X41" s="13" t="s">
        <v>36</v>
      </c>
      <c r="Y41" s="13" t="s">
        <v>36</v>
      </c>
      <c r="Z41" s="13" t="s">
        <v>36</v>
      </c>
      <c r="AA41" s="13" t="s">
        <v>36</v>
      </c>
      <c r="AB41" s="13" t="s">
        <v>36</v>
      </c>
      <c r="AC41" s="13" t="s">
        <v>36</v>
      </c>
      <c r="AD41" s="13" t="s">
        <v>36</v>
      </c>
      <c r="AE41" s="13" t="s">
        <v>36</v>
      </c>
      <c r="AF41" s="13" t="s">
        <v>36</v>
      </c>
      <c r="AG41" s="13" t="s">
        <v>36</v>
      </c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36">
        <v>74100</v>
      </c>
      <c r="AS41" s="32" t="s">
        <v>91</v>
      </c>
      <c r="AT41" s="32"/>
      <c r="AU41" s="32"/>
      <c r="AV41" s="32"/>
      <c r="AW41" s="32"/>
      <c r="AX41" s="52">
        <v>0</v>
      </c>
      <c r="AY41" s="203"/>
    </row>
    <row r="42" spans="2:51" ht="36" customHeight="1">
      <c r="B42" s="224"/>
      <c r="C42" s="229"/>
      <c r="D42" s="228"/>
      <c r="E42" s="122" t="s">
        <v>92</v>
      </c>
      <c r="F42" s="211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3" t="s">
        <v>36</v>
      </c>
      <c r="W42" s="13" t="s">
        <v>36</v>
      </c>
      <c r="X42" s="13" t="s">
        <v>36</v>
      </c>
      <c r="Y42" s="13" t="s">
        <v>36</v>
      </c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4"/>
      <c r="AS42" s="125"/>
      <c r="AT42" s="125"/>
      <c r="AU42" s="125"/>
      <c r="AV42" s="125"/>
      <c r="AW42" s="125"/>
      <c r="AX42" s="126">
        <v>0</v>
      </c>
      <c r="AY42" s="203"/>
    </row>
    <row r="43" spans="2:51" ht="36" customHeight="1">
      <c r="B43" s="224"/>
      <c r="C43" s="229" t="s">
        <v>93</v>
      </c>
      <c r="D43" s="223" t="s">
        <v>94</v>
      </c>
      <c r="E43" s="7" t="s">
        <v>95</v>
      </c>
      <c r="F43" s="211" t="s">
        <v>96</v>
      </c>
      <c r="G43" s="13"/>
      <c r="H43" s="13" t="s">
        <v>36</v>
      </c>
      <c r="I43" s="13" t="s">
        <v>36</v>
      </c>
      <c r="J43" s="13" t="s">
        <v>36</v>
      </c>
      <c r="K43" s="13" t="s">
        <v>36</v>
      </c>
      <c r="L43" s="13" t="s">
        <v>36</v>
      </c>
      <c r="M43" s="13" t="s">
        <v>36</v>
      </c>
      <c r="N43" s="13" t="s">
        <v>36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36">
        <v>71300</v>
      </c>
      <c r="AS43" s="32" t="s">
        <v>97</v>
      </c>
      <c r="AT43" s="32"/>
      <c r="AU43" s="121">
        <v>7000</v>
      </c>
      <c r="AV43" s="32"/>
      <c r="AW43" s="32"/>
      <c r="AX43" s="52">
        <v>7000</v>
      </c>
      <c r="AY43" s="205">
        <f>SUM(AX43:AX45)</f>
        <v>156343</v>
      </c>
    </row>
    <row r="44" spans="2:51" ht="36" customHeight="1">
      <c r="B44" s="224"/>
      <c r="C44" s="229"/>
      <c r="D44" s="223"/>
      <c r="E44" s="72" t="s">
        <v>98</v>
      </c>
      <c r="F44" s="212"/>
      <c r="G44" s="62"/>
      <c r="H44" s="62"/>
      <c r="I44" s="62"/>
      <c r="J44" s="62"/>
      <c r="K44" s="62"/>
      <c r="L44" s="62"/>
      <c r="M44" s="62" t="s">
        <v>36</v>
      </c>
      <c r="N44" s="62" t="s">
        <v>36</v>
      </c>
      <c r="O44" s="62" t="s">
        <v>36</v>
      </c>
      <c r="P44" s="62" t="s">
        <v>36</v>
      </c>
      <c r="Q44" s="62" t="s">
        <v>36</v>
      </c>
      <c r="R44" s="62" t="s">
        <v>36</v>
      </c>
      <c r="S44" s="62" t="s">
        <v>36</v>
      </c>
      <c r="T44" s="62" t="s">
        <v>36</v>
      </c>
      <c r="U44" s="62" t="s">
        <v>36</v>
      </c>
      <c r="V44" s="62" t="s">
        <v>36</v>
      </c>
      <c r="W44" s="62" t="s">
        <v>36</v>
      </c>
      <c r="X44" s="62" t="s">
        <v>36</v>
      </c>
      <c r="Y44" s="62" t="s">
        <v>36</v>
      </c>
      <c r="Z44" s="62" t="s">
        <v>36</v>
      </c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36">
        <v>73200</v>
      </c>
      <c r="AS44" s="32" t="s">
        <v>99</v>
      </c>
      <c r="AT44" s="32"/>
      <c r="AU44" s="121">
        <v>99343</v>
      </c>
      <c r="AV44" s="32"/>
      <c r="AW44" s="32"/>
      <c r="AX44" s="52">
        <v>99343</v>
      </c>
      <c r="AY44" s="205"/>
    </row>
    <row r="45" spans="2:51" ht="36" customHeight="1">
      <c r="B45" s="224"/>
      <c r="C45" s="22"/>
      <c r="D45" s="223"/>
      <c r="E45" s="69" t="s">
        <v>100</v>
      </c>
      <c r="F45" s="213"/>
      <c r="G45" s="62"/>
      <c r="H45" s="62"/>
      <c r="I45" s="62"/>
      <c r="J45" s="62" t="s">
        <v>36</v>
      </c>
      <c r="K45" s="62" t="s">
        <v>36</v>
      </c>
      <c r="L45" s="62" t="s">
        <v>36</v>
      </c>
      <c r="M45" s="62" t="s">
        <v>36</v>
      </c>
      <c r="N45" s="62" t="s">
        <v>36</v>
      </c>
      <c r="O45" s="62" t="s">
        <v>36</v>
      </c>
      <c r="P45" s="62" t="s">
        <v>36</v>
      </c>
      <c r="Q45" s="62" t="s">
        <v>36</v>
      </c>
      <c r="R45" s="62" t="s">
        <v>36</v>
      </c>
      <c r="S45" s="62" t="s">
        <v>36</v>
      </c>
      <c r="T45" s="62" t="s">
        <v>36</v>
      </c>
      <c r="U45" s="62" t="s">
        <v>36</v>
      </c>
      <c r="V45" s="62" t="s">
        <v>36</v>
      </c>
      <c r="W45" s="62" t="s">
        <v>36</v>
      </c>
      <c r="X45" s="62" t="s">
        <v>36</v>
      </c>
      <c r="Y45" s="62" t="s">
        <v>36</v>
      </c>
      <c r="Z45" s="62" t="s">
        <v>36</v>
      </c>
      <c r="AA45" s="62" t="s">
        <v>36</v>
      </c>
      <c r="AB45" s="62" t="s">
        <v>36</v>
      </c>
      <c r="AC45" s="62" t="s">
        <v>36</v>
      </c>
      <c r="AD45" s="62" t="s">
        <v>36</v>
      </c>
      <c r="AE45" s="62" t="s">
        <v>36</v>
      </c>
      <c r="AF45" s="62" t="s">
        <v>36</v>
      </c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36">
        <v>71300</v>
      </c>
      <c r="AS45" s="32" t="s">
        <v>97</v>
      </c>
      <c r="AT45" s="32"/>
      <c r="AU45" s="121">
        <v>24500</v>
      </c>
      <c r="AV45" s="121">
        <v>25500</v>
      </c>
      <c r="AW45" s="32"/>
      <c r="AX45" s="52">
        <v>50000</v>
      </c>
      <c r="AY45" s="206"/>
    </row>
    <row r="46" spans="2:51" ht="36" customHeight="1">
      <c r="B46" s="224"/>
      <c r="C46" s="230"/>
      <c r="D46" s="227" t="s">
        <v>101</v>
      </c>
      <c r="E46" s="69" t="s">
        <v>102</v>
      </c>
      <c r="F46" s="211" t="s">
        <v>96</v>
      </c>
      <c r="G46" s="62"/>
      <c r="H46" s="62"/>
      <c r="I46" s="62" t="s">
        <v>36</v>
      </c>
      <c r="J46" s="62" t="s">
        <v>36</v>
      </c>
      <c r="K46" s="62" t="s">
        <v>36</v>
      </c>
      <c r="L46" s="62" t="s">
        <v>36</v>
      </c>
      <c r="M46" s="62" t="s">
        <v>36</v>
      </c>
      <c r="N46" s="62" t="s">
        <v>36</v>
      </c>
      <c r="O46" s="62" t="s">
        <v>36</v>
      </c>
      <c r="P46" s="62" t="s">
        <v>36</v>
      </c>
      <c r="Q46" s="62" t="s">
        <v>36</v>
      </c>
      <c r="R46" s="62" t="s">
        <v>36</v>
      </c>
      <c r="S46" s="62" t="s">
        <v>36</v>
      </c>
      <c r="T46" s="62" t="s">
        <v>36</v>
      </c>
      <c r="U46" s="62" t="s">
        <v>36</v>
      </c>
      <c r="V46" s="62" t="s">
        <v>36</v>
      </c>
      <c r="W46" s="62" t="s">
        <v>36</v>
      </c>
      <c r="X46" s="62" t="s">
        <v>36</v>
      </c>
      <c r="Y46" s="62" t="s">
        <v>36</v>
      </c>
      <c r="Z46" s="62" t="s">
        <v>36</v>
      </c>
      <c r="AA46" s="62" t="s">
        <v>36</v>
      </c>
      <c r="AB46" s="62" t="s">
        <v>36</v>
      </c>
      <c r="AC46" s="62" t="s">
        <v>36</v>
      </c>
      <c r="AD46" s="62" t="s">
        <v>36</v>
      </c>
      <c r="AE46" s="62" t="s">
        <v>36</v>
      </c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36">
        <v>71300</v>
      </c>
      <c r="AS46" s="32" t="s">
        <v>97</v>
      </c>
      <c r="AT46" s="32"/>
      <c r="AU46" s="121">
        <v>39200</v>
      </c>
      <c r="AV46" s="121">
        <v>40800</v>
      </c>
      <c r="AW46" s="32"/>
      <c r="AX46" s="52">
        <v>80000</v>
      </c>
      <c r="AY46" s="205">
        <f>SUM(AX46:AX48)</f>
        <v>120000</v>
      </c>
    </row>
    <row r="47" spans="2:51" ht="36" customHeight="1">
      <c r="B47" s="224"/>
      <c r="C47" s="230"/>
      <c r="D47" s="227"/>
      <c r="E47" s="68" t="s">
        <v>103</v>
      </c>
      <c r="F47" s="212"/>
      <c r="G47" s="62"/>
      <c r="H47" s="62"/>
      <c r="I47" s="62"/>
      <c r="J47" s="62" t="s">
        <v>36</v>
      </c>
      <c r="K47" s="62" t="s">
        <v>36</v>
      </c>
      <c r="L47" s="62" t="s">
        <v>36</v>
      </c>
      <c r="M47" s="62" t="s">
        <v>36</v>
      </c>
      <c r="N47" s="62" t="s">
        <v>36</v>
      </c>
      <c r="O47" s="62" t="s">
        <v>36</v>
      </c>
      <c r="P47" s="62" t="s">
        <v>36</v>
      </c>
      <c r="Q47" s="62" t="s">
        <v>36</v>
      </c>
      <c r="R47" s="62" t="s">
        <v>36</v>
      </c>
      <c r="S47" s="62" t="s">
        <v>36</v>
      </c>
      <c r="T47" s="62" t="s">
        <v>36</v>
      </c>
      <c r="U47" s="62" t="s">
        <v>36</v>
      </c>
      <c r="V47" s="62" t="s">
        <v>36</v>
      </c>
      <c r="W47" s="62" t="s">
        <v>36</v>
      </c>
      <c r="X47" s="62" t="s">
        <v>36</v>
      </c>
      <c r="Y47" s="62" t="s">
        <v>36</v>
      </c>
      <c r="Z47" s="62" t="s">
        <v>36</v>
      </c>
      <c r="AA47" s="62" t="s">
        <v>36</v>
      </c>
      <c r="AB47" s="62" t="s">
        <v>36</v>
      </c>
      <c r="AC47" s="62" t="s">
        <v>36</v>
      </c>
      <c r="AD47" s="62" t="s">
        <v>36</v>
      </c>
      <c r="AE47" s="62" t="s">
        <v>36</v>
      </c>
      <c r="AF47" s="62" t="s">
        <v>36</v>
      </c>
      <c r="AG47" s="62" t="s">
        <v>36</v>
      </c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36">
        <v>72500</v>
      </c>
      <c r="AS47" s="32" t="s">
        <v>104</v>
      </c>
      <c r="AT47" s="32"/>
      <c r="AU47" s="121">
        <v>20000</v>
      </c>
      <c r="AV47" s="32"/>
      <c r="AW47" s="32"/>
      <c r="AX47" s="52">
        <v>20000</v>
      </c>
      <c r="AY47" s="205"/>
    </row>
    <row r="48" spans="2:51" ht="36" customHeight="1">
      <c r="B48" s="224"/>
      <c r="C48" s="230"/>
      <c r="D48" s="227"/>
      <c r="E48" s="67" t="s">
        <v>105</v>
      </c>
      <c r="F48" s="213"/>
      <c r="G48" s="62"/>
      <c r="H48" s="62"/>
      <c r="I48" s="62"/>
      <c r="J48" s="62"/>
      <c r="K48" s="62"/>
      <c r="L48" s="62" t="s">
        <v>36</v>
      </c>
      <c r="M48" s="62" t="s">
        <v>36</v>
      </c>
      <c r="N48" s="62" t="s">
        <v>36</v>
      </c>
      <c r="O48" s="62" t="s">
        <v>36</v>
      </c>
      <c r="P48" s="62" t="s">
        <v>36</v>
      </c>
      <c r="Q48" s="62" t="s">
        <v>36</v>
      </c>
      <c r="R48" s="62" t="s">
        <v>36</v>
      </c>
      <c r="S48" s="62" t="s">
        <v>36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36">
        <v>71300</v>
      </c>
      <c r="AS48" s="32" t="s">
        <v>97</v>
      </c>
      <c r="AT48" s="32"/>
      <c r="AU48" s="121">
        <v>20000</v>
      </c>
      <c r="AV48" s="32"/>
      <c r="AW48" s="32"/>
      <c r="AX48" s="52">
        <v>20000</v>
      </c>
      <c r="AY48" s="206"/>
    </row>
    <row r="49" spans="2:53" ht="33" customHeight="1">
      <c r="B49" s="227"/>
      <c r="C49" s="230"/>
      <c r="D49" s="224" t="s">
        <v>106</v>
      </c>
      <c r="E49" s="224" t="s">
        <v>107</v>
      </c>
      <c r="F49" s="211" t="s">
        <v>59</v>
      </c>
      <c r="G49" s="62"/>
      <c r="H49" s="62"/>
      <c r="I49" s="62" t="s">
        <v>36</v>
      </c>
      <c r="J49" s="62" t="s">
        <v>36</v>
      </c>
      <c r="K49" s="62" t="s">
        <v>36</v>
      </c>
      <c r="L49" s="62" t="s">
        <v>36</v>
      </c>
      <c r="M49" s="62" t="s">
        <v>36</v>
      </c>
      <c r="N49" s="62" t="s">
        <v>36</v>
      </c>
      <c r="O49" s="62" t="s">
        <v>36</v>
      </c>
      <c r="P49" s="62" t="s">
        <v>36</v>
      </c>
      <c r="Q49" s="62" t="s">
        <v>36</v>
      </c>
      <c r="R49" s="62" t="s">
        <v>36</v>
      </c>
      <c r="S49" s="62" t="s">
        <v>36</v>
      </c>
      <c r="T49" s="62" t="s">
        <v>36</v>
      </c>
      <c r="U49" s="62" t="s">
        <v>36</v>
      </c>
      <c r="V49" s="62" t="s">
        <v>36</v>
      </c>
      <c r="W49" s="62" t="s">
        <v>36</v>
      </c>
      <c r="X49" s="62" t="s">
        <v>36</v>
      </c>
      <c r="Y49" s="62" t="s">
        <v>36</v>
      </c>
      <c r="Z49" s="62" t="s">
        <v>36</v>
      </c>
      <c r="AA49" s="62" t="s">
        <v>36</v>
      </c>
      <c r="AB49" s="62" t="s">
        <v>36</v>
      </c>
      <c r="AC49" s="62" t="s">
        <v>36</v>
      </c>
      <c r="AD49" s="62" t="s">
        <v>36</v>
      </c>
      <c r="AE49" s="62" t="s">
        <v>36</v>
      </c>
      <c r="AF49" s="62" t="s">
        <v>36</v>
      </c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120">
        <v>71300</v>
      </c>
      <c r="AS49" s="32" t="s">
        <v>97</v>
      </c>
      <c r="AT49" s="32"/>
      <c r="AU49" s="121">
        <v>10000</v>
      </c>
      <c r="AV49" s="121">
        <v>11000</v>
      </c>
      <c r="AW49" s="121"/>
      <c r="AX49" s="52">
        <v>21000</v>
      </c>
      <c r="AY49" s="205">
        <f>SUM(AX49:AX52)</f>
        <v>805555</v>
      </c>
    </row>
    <row r="50" spans="2:53" ht="33" customHeight="1">
      <c r="B50" s="227"/>
      <c r="C50" s="230"/>
      <c r="D50" s="227"/>
      <c r="E50" s="228"/>
      <c r="F50" s="213"/>
      <c r="G50" s="62"/>
      <c r="H50" s="62"/>
      <c r="I50" s="62"/>
      <c r="J50" s="62" t="s">
        <v>36</v>
      </c>
      <c r="K50" s="62" t="s">
        <v>36</v>
      </c>
      <c r="L50" s="62" t="s">
        <v>36</v>
      </c>
      <c r="M50" s="62" t="s">
        <v>36</v>
      </c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86">
        <v>72100</v>
      </c>
      <c r="AS50" s="86" t="s">
        <v>42</v>
      </c>
      <c r="AT50" s="32"/>
      <c r="AU50" s="121">
        <v>25000</v>
      </c>
      <c r="AV50" s="32"/>
      <c r="AW50" s="32"/>
      <c r="AX50" s="52">
        <v>25000</v>
      </c>
      <c r="AY50" s="205"/>
    </row>
    <row r="51" spans="2:53" ht="33" customHeight="1">
      <c r="B51" s="224"/>
      <c r="C51" s="230"/>
      <c r="D51" s="227"/>
      <c r="E51" s="224" t="s">
        <v>108</v>
      </c>
      <c r="F51" s="211" t="s">
        <v>59</v>
      </c>
      <c r="G51" s="62"/>
      <c r="H51" s="62"/>
      <c r="I51" s="62"/>
      <c r="J51" s="62"/>
      <c r="K51" s="62"/>
      <c r="L51" s="62"/>
      <c r="M51" s="62"/>
      <c r="N51" s="62" t="s">
        <v>36</v>
      </c>
      <c r="O51" s="62" t="s">
        <v>36</v>
      </c>
      <c r="P51" s="62" t="s">
        <v>36</v>
      </c>
      <c r="Q51" s="62" t="s">
        <v>36</v>
      </c>
      <c r="R51" s="62" t="s">
        <v>36</v>
      </c>
      <c r="S51" s="62" t="s">
        <v>36</v>
      </c>
      <c r="T51" s="62" t="s">
        <v>36</v>
      </c>
      <c r="U51" s="62" t="s">
        <v>36</v>
      </c>
      <c r="V51" s="62" t="s">
        <v>36</v>
      </c>
      <c r="W51" s="62" t="s">
        <v>36</v>
      </c>
      <c r="X51" s="62" t="s">
        <v>36</v>
      </c>
      <c r="Y51" s="62" t="s">
        <v>36</v>
      </c>
      <c r="Z51" s="62" t="s">
        <v>36</v>
      </c>
      <c r="AA51" s="62" t="s">
        <v>36</v>
      </c>
      <c r="AB51" s="62" t="s">
        <v>36</v>
      </c>
      <c r="AC51" s="62" t="s">
        <v>36</v>
      </c>
      <c r="AD51" s="62" t="s">
        <v>36</v>
      </c>
      <c r="AE51" s="62" t="s">
        <v>36</v>
      </c>
      <c r="AF51" s="62" t="s">
        <v>36</v>
      </c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86">
        <v>72100</v>
      </c>
      <c r="AS51" s="86" t="s">
        <v>42</v>
      </c>
      <c r="AT51" s="32"/>
      <c r="AU51" s="121">
        <v>329555</v>
      </c>
      <c r="AV51" s="121">
        <v>420000</v>
      </c>
      <c r="AW51" s="32"/>
      <c r="AX51" s="52">
        <v>749555</v>
      </c>
      <c r="AY51" s="205"/>
    </row>
    <row r="52" spans="2:53" ht="33" customHeight="1">
      <c r="B52" s="224"/>
      <c r="C52" s="230"/>
      <c r="D52" s="228"/>
      <c r="E52" s="228"/>
      <c r="F52" s="213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 t="s">
        <v>36</v>
      </c>
      <c r="S52" s="62" t="s">
        <v>36</v>
      </c>
      <c r="T52" s="62" t="s">
        <v>36</v>
      </c>
      <c r="U52" s="62" t="s">
        <v>36</v>
      </c>
      <c r="V52" s="62" t="s">
        <v>36</v>
      </c>
      <c r="W52" s="62" t="s">
        <v>36</v>
      </c>
      <c r="X52" s="62" t="s">
        <v>36</v>
      </c>
      <c r="Y52" s="62" t="s">
        <v>36</v>
      </c>
      <c r="Z52" s="62" t="s">
        <v>36</v>
      </c>
      <c r="AA52" s="62" t="s">
        <v>36</v>
      </c>
      <c r="AB52" s="62" t="s">
        <v>36</v>
      </c>
      <c r="AC52" s="62" t="s">
        <v>36</v>
      </c>
      <c r="AD52" s="62" t="s">
        <v>36</v>
      </c>
      <c r="AE52" s="62" t="s">
        <v>36</v>
      </c>
      <c r="AF52" s="62" t="s">
        <v>36</v>
      </c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117">
        <v>71600</v>
      </c>
      <c r="AS52" s="118" t="s">
        <v>44</v>
      </c>
      <c r="AT52" s="32"/>
      <c r="AU52" s="121">
        <v>5000</v>
      </c>
      <c r="AV52" s="121">
        <v>5000</v>
      </c>
      <c r="AW52" s="32"/>
      <c r="AX52" s="52">
        <v>10000</v>
      </c>
      <c r="AY52" s="206"/>
    </row>
    <row r="53" spans="2:53" ht="35.25" customHeight="1">
      <c r="B53" s="27" t="s">
        <v>109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38"/>
      <c r="AS53" s="35"/>
      <c r="AT53" s="35"/>
      <c r="AU53" s="35"/>
      <c r="AV53" s="35"/>
      <c r="AW53" s="35"/>
      <c r="AX53" s="12"/>
      <c r="AY53" s="53">
        <f>SUM(AY54:AY61)</f>
        <v>386732.44</v>
      </c>
      <c r="AZ53" s="73"/>
    </row>
    <row r="54" spans="2:53" ht="33.950000000000003" customHeight="1">
      <c r="B54" s="237"/>
      <c r="C54" s="7"/>
      <c r="D54" s="7" t="s">
        <v>110</v>
      </c>
      <c r="E54" s="7" t="s">
        <v>111</v>
      </c>
      <c r="F54" s="13" t="s">
        <v>112</v>
      </c>
      <c r="G54" s="13"/>
      <c r="H54" s="13"/>
      <c r="I54" s="13"/>
      <c r="J54" s="13"/>
      <c r="K54" s="13"/>
      <c r="L54" s="62" t="s">
        <v>36</v>
      </c>
      <c r="M54" s="62" t="s">
        <v>36</v>
      </c>
      <c r="N54" s="62" t="s">
        <v>36</v>
      </c>
      <c r="O54" s="62" t="s">
        <v>36</v>
      </c>
      <c r="P54" s="13"/>
      <c r="Q54" s="13"/>
      <c r="R54" s="13"/>
      <c r="S54" s="13"/>
      <c r="T54" s="13"/>
      <c r="U54" s="13"/>
      <c r="V54" s="13"/>
      <c r="W54" s="13"/>
      <c r="X54" s="62" t="s">
        <v>36</v>
      </c>
      <c r="Y54" s="62" t="s">
        <v>36</v>
      </c>
      <c r="Z54" s="62" t="s">
        <v>36</v>
      </c>
      <c r="AA54" s="62" t="s">
        <v>36</v>
      </c>
      <c r="AB54" s="13"/>
      <c r="AC54" s="13"/>
      <c r="AD54" s="13"/>
      <c r="AE54" s="13"/>
      <c r="AF54" s="13"/>
      <c r="AG54" s="13"/>
      <c r="AH54" s="13"/>
      <c r="AI54" s="13"/>
      <c r="AJ54" s="62" t="s">
        <v>36</v>
      </c>
      <c r="AK54" s="62" t="s">
        <v>36</v>
      </c>
      <c r="AL54" s="62" t="s">
        <v>36</v>
      </c>
      <c r="AM54" s="62" t="s">
        <v>36</v>
      </c>
      <c r="AN54" s="13"/>
      <c r="AO54" s="13"/>
      <c r="AP54" s="62" t="s">
        <v>36</v>
      </c>
      <c r="AQ54" s="62" t="s">
        <v>36</v>
      </c>
      <c r="AR54" s="36">
        <v>71300</v>
      </c>
      <c r="AS54" s="32" t="s">
        <v>97</v>
      </c>
      <c r="AT54" s="56">
        <v>0</v>
      </c>
      <c r="AU54" s="56">
        <v>4000</v>
      </c>
      <c r="AV54" s="56">
        <v>6000</v>
      </c>
      <c r="AW54" s="56">
        <v>10000</v>
      </c>
      <c r="AX54" s="56">
        <f t="shared" ref="AX54:AX55" si="0">SUM(AT54:AW54)</f>
        <v>20000</v>
      </c>
      <c r="AY54" s="56">
        <f>AX54</f>
        <v>20000</v>
      </c>
    </row>
    <row r="55" spans="2:53" ht="33.950000000000003" customHeight="1">
      <c r="B55" s="238"/>
      <c r="C55" s="7"/>
      <c r="D55" s="7" t="s">
        <v>44</v>
      </c>
      <c r="E55" s="7" t="s">
        <v>44</v>
      </c>
      <c r="F55" s="13" t="s">
        <v>112</v>
      </c>
      <c r="G55" s="13"/>
      <c r="H55" s="13"/>
      <c r="I55" s="13"/>
      <c r="J55" s="13"/>
      <c r="K55" s="13"/>
      <c r="L55" s="13"/>
      <c r="M55" s="13"/>
      <c r="N55" s="62" t="s">
        <v>36</v>
      </c>
      <c r="O55" s="62" t="s">
        <v>36</v>
      </c>
      <c r="P55" s="13"/>
      <c r="Q55" s="13"/>
      <c r="R55" s="13"/>
      <c r="S55" s="13"/>
      <c r="T55" s="13"/>
      <c r="U55" s="13"/>
      <c r="V55" s="13"/>
      <c r="W55" s="13"/>
      <c r="X55" s="62" t="s">
        <v>36</v>
      </c>
      <c r="Y55" s="62" t="s">
        <v>36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62" t="s">
        <v>36</v>
      </c>
      <c r="AK55" s="62" t="s">
        <v>36</v>
      </c>
      <c r="AL55" s="13"/>
      <c r="AM55" s="13"/>
      <c r="AN55" s="13"/>
      <c r="AO55" s="13"/>
      <c r="AP55" s="13"/>
      <c r="AQ55" s="36"/>
      <c r="AR55" s="36">
        <v>71600</v>
      </c>
      <c r="AS55" s="32" t="s">
        <v>44</v>
      </c>
      <c r="AT55" s="56">
        <v>0</v>
      </c>
      <c r="AU55" s="56">
        <v>8000</v>
      </c>
      <c r="AV55" s="56">
        <v>8000</v>
      </c>
      <c r="AW55" s="56">
        <v>8000</v>
      </c>
      <c r="AX55" s="56">
        <f t="shared" si="0"/>
        <v>24000</v>
      </c>
      <c r="AY55" s="56">
        <f t="shared" ref="AY55:AY61" si="1">AX55</f>
        <v>24000</v>
      </c>
    </row>
    <row r="56" spans="2:53" ht="33.950000000000003" customHeight="1">
      <c r="B56" s="238"/>
      <c r="C56" s="7"/>
      <c r="D56" s="67" t="s">
        <v>113</v>
      </c>
      <c r="E56" s="7" t="s">
        <v>113</v>
      </c>
      <c r="F56" s="13" t="s">
        <v>112</v>
      </c>
      <c r="G56" s="62" t="s">
        <v>36</v>
      </c>
      <c r="H56" s="62" t="s">
        <v>36</v>
      </c>
      <c r="I56" s="62" t="s">
        <v>36</v>
      </c>
      <c r="J56" s="62" t="s">
        <v>36</v>
      </c>
      <c r="K56" s="62" t="s">
        <v>36</v>
      </c>
      <c r="L56" s="62" t="s">
        <v>36</v>
      </c>
      <c r="M56" s="62" t="s">
        <v>36</v>
      </c>
      <c r="N56" s="62" t="s">
        <v>36</v>
      </c>
      <c r="O56" s="62" t="s">
        <v>36</v>
      </c>
      <c r="P56" s="62" t="s">
        <v>36</v>
      </c>
      <c r="Q56" s="62" t="s">
        <v>36</v>
      </c>
      <c r="R56" s="62" t="s">
        <v>36</v>
      </c>
      <c r="S56" s="62" t="s">
        <v>36</v>
      </c>
      <c r="T56" s="62" t="s">
        <v>36</v>
      </c>
      <c r="U56" s="62" t="s">
        <v>36</v>
      </c>
      <c r="V56" s="62" t="s">
        <v>36</v>
      </c>
      <c r="W56" s="62" t="s">
        <v>36</v>
      </c>
      <c r="X56" s="62" t="s">
        <v>36</v>
      </c>
      <c r="Y56" s="62" t="s">
        <v>36</v>
      </c>
      <c r="Z56" s="62" t="s">
        <v>36</v>
      </c>
      <c r="AA56" s="62" t="s">
        <v>36</v>
      </c>
      <c r="AB56" s="62" t="s">
        <v>36</v>
      </c>
      <c r="AC56" s="62" t="s">
        <v>36</v>
      </c>
      <c r="AD56" s="62" t="s">
        <v>36</v>
      </c>
      <c r="AE56" s="62" t="s">
        <v>36</v>
      </c>
      <c r="AF56" s="62" t="s">
        <v>36</v>
      </c>
      <c r="AG56" s="62" t="s">
        <v>36</v>
      </c>
      <c r="AH56" s="62" t="s">
        <v>36</v>
      </c>
      <c r="AI56" s="62" t="s">
        <v>36</v>
      </c>
      <c r="AJ56" s="62" t="s">
        <v>36</v>
      </c>
      <c r="AK56" s="62" t="s">
        <v>36</v>
      </c>
      <c r="AL56" s="62" t="s">
        <v>36</v>
      </c>
      <c r="AM56" s="62" t="s">
        <v>36</v>
      </c>
      <c r="AN56" s="62" t="s">
        <v>36</v>
      </c>
      <c r="AO56" s="62" t="s">
        <v>36</v>
      </c>
      <c r="AP56" s="62" t="s">
        <v>36</v>
      </c>
      <c r="AQ56" s="62" t="s">
        <v>36</v>
      </c>
      <c r="AR56" s="36">
        <v>71400</v>
      </c>
      <c r="AS56" s="32" t="s">
        <v>114</v>
      </c>
      <c r="AT56" s="56">
        <v>8732.44</v>
      </c>
      <c r="AU56" s="56">
        <v>100000</v>
      </c>
      <c r="AV56" s="56">
        <v>90000</v>
      </c>
      <c r="AW56" s="56">
        <v>90000</v>
      </c>
      <c r="AX56" s="56">
        <f>SUM(AT56:AW56)</f>
        <v>288732.44</v>
      </c>
      <c r="AY56" s="56">
        <f t="shared" si="1"/>
        <v>288732.44</v>
      </c>
      <c r="AZ56" s="73"/>
    </row>
    <row r="57" spans="2:53" ht="33.950000000000003" customHeight="1">
      <c r="B57" s="238"/>
      <c r="C57" s="224"/>
      <c r="D57" s="224" t="s">
        <v>115</v>
      </c>
      <c r="E57" s="7" t="s">
        <v>116</v>
      </c>
      <c r="F57" s="13" t="s">
        <v>112</v>
      </c>
      <c r="G57" s="62" t="s">
        <v>36</v>
      </c>
      <c r="H57" s="62" t="s">
        <v>36</v>
      </c>
      <c r="I57" s="13"/>
      <c r="J57" s="13"/>
      <c r="K57" s="13"/>
      <c r="L57" s="13"/>
      <c r="M57" s="13"/>
      <c r="N57" s="13"/>
      <c r="O57" s="13"/>
      <c r="P57" s="13"/>
      <c r="Q57" s="62" t="s">
        <v>36</v>
      </c>
      <c r="R57" s="62" t="s">
        <v>36</v>
      </c>
      <c r="S57" s="13"/>
      <c r="T57" s="13"/>
      <c r="U57" s="13"/>
      <c r="V57" s="13"/>
      <c r="W57" s="13"/>
      <c r="X57" s="13"/>
      <c r="Y57" s="13"/>
      <c r="Z57" s="13"/>
      <c r="AA57" s="13"/>
      <c r="AB57" s="62" t="s">
        <v>36</v>
      </c>
      <c r="AC57" s="62" t="s">
        <v>36</v>
      </c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62" t="s">
        <v>36</v>
      </c>
      <c r="AP57" s="62" t="s">
        <v>36</v>
      </c>
      <c r="AQ57" s="62" t="s">
        <v>36</v>
      </c>
      <c r="AR57" s="58">
        <v>73500</v>
      </c>
      <c r="AS57" s="59" t="s">
        <v>117</v>
      </c>
      <c r="AT57" s="56">
        <v>3000</v>
      </c>
      <c r="AU57" s="56">
        <v>3000</v>
      </c>
      <c r="AV57" s="56">
        <v>6000</v>
      </c>
      <c r="AW57" s="56">
        <v>6000</v>
      </c>
      <c r="AX57" s="56">
        <f t="shared" ref="AX57:AX61" si="2">SUM(AT57:AW57)</f>
        <v>18000</v>
      </c>
      <c r="AY57" s="56">
        <f t="shared" si="1"/>
        <v>18000</v>
      </c>
    </row>
    <row r="58" spans="2:53" ht="33.950000000000003" customHeight="1">
      <c r="B58" s="238"/>
      <c r="C58" s="227"/>
      <c r="D58" s="227"/>
      <c r="E58" s="7" t="s">
        <v>118</v>
      </c>
      <c r="F58" s="13" t="s">
        <v>112</v>
      </c>
      <c r="G58" s="13"/>
      <c r="H58" s="13"/>
      <c r="I58" s="13"/>
      <c r="J58" s="13"/>
      <c r="K58" s="13"/>
      <c r="L58" s="62" t="s">
        <v>36</v>
      </c>
      <c r="M58" s="62" t="s">
        <v>36</v>
      </c>
      <c r="N58" s="62" t="s">
        <v>36</v>
      </c>
      <c r="O58" s="13"/>
      <c r="P58" s="13"/>
      <c r="Q58" s="13"/>
      <c r="R58" s="13"/>
      <c r="S58" s="13"/>
      <c r="T58" s="13"/>
      <c r="U58" s="13"/>
      <c r="V58" s="13"/>
      <c r="W58" s="13"/>
      <c r="X58" s="62" t="s">
        <v>36</v>
      </c>
      <c r="Y58" s="62" t="s">
        <v>36</v>
      </c>
      <c r="Z58" s="62" t="s">
        <v>36</v>
      </c>
      <c r="AA58" s="13"/>
      <c r="AB58" s="13"/>
      <c r="AC58" s="13"/>
      <c r="AD58" s="13"/>
      <c r="AE58" s="13"/>
      <c r="AF58" s="13"/>
      <c r="AG58" s="13"/>
      <c r="AH58" s="13"/>
      <c r="AI58" s="13"/>
      <c r="AJ58" s="62" t="s">
        <v>36</v>
      </c>
      <c r="AK58" s="62" t="s">
        <v>36</v>
      </c>
      <c r="AL58" s="62" t="s">
        <v>36</v>
      </c>
      <c r="AM58" s="13"/>
      <c r="AN58" s="13"/>
      <c r="AO58" s="13"/>
      <c r="AP58" s="13"/>
      <c r="AQ58" s="62" t="s">
        <v>36</v>
      </c>
      <c r="AR58" s="58">
        <v>75700</v>
      </c>
      <c r="AS58" s="59" t="s">
        <v>39</v>
      </c>
      <c r="AT58" s="56">
        <v>0</v>
      </c>
      <c r="AU58" s="56">
        <v>3000</v>
      </c>
      <c r="AV58" s="56">
        <v>4000</v>
      </c>
      <c r="AW58" s="56">
        <v>4000</v>
      </c>
      <c r="AX58" s="56">
        <f t="shared" si="2"/>
        <v>11000</v>
      </c>
      <c r="AY58" s="56">
        <f t="shared" si="1"/>
        <v>11000</v>
      </c>
    </row>
    <row r="59" spans="2:53" ht="33.950000000000003" customHeight="1">
      <c r="B59" s="238"/>
      <c r="C59" s="228"/>
      <c r="D59" s="228"/>
      <c r="E59" s="7" t="s">
        <v>119</v>
      </c>
      <c r="F59" s="13" t="s">
        <v>112</v>
      </c>
      <c r="G59" s="62" t="s">
        <v>36</v>
      </c>
      <c r="H59" s="62" t="s">
        <v>36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62" t="s">
        <v>36</v>
      </c>
      <c r="AH59" s="62" t="s">
        <v>36</v>
      </c>
      <c r="AI59" s="13"/>
      <c r="AJ59" s="13"/>
      <c r="AK59" s="13"/>
      <c r="AL59" s="13"/>
      <c r="AM59" s="13"/>
      <c r="AN59" s="13"/>
      <c r="AO59" s="13"/>
      <c r="AP59" s="13"/>
      <c r="AQ59" s="13"/>
      <c r="AR59" s="58">
        <v>72800</v>
      </c>
      <c r="AS59" s="78" t="s">
        <v>120</v>
      </c>
      <c r="AT59" s="56">
        <v>0</v>
      </c>
      <c r="AU59" s="56">
        <v>5000</v>
      </c>
      <c r="AV59" s="56">
        <v>5000</v>
      </c>
      <c r="AW59" s="56">
        <v>0</v>
      </c>
      <c r="AX59" s="56">
        <f t="shared" si="2"/>
        <v>10000</v>
      </c>
      <c r="AY59" s="56">
        <f t="shared" si="1"/>
        <v>10000</v>
      </c>
      <c r="BA59" s="73"/>
    </row>
    <row r="60" spans="2:53" ht="33.950000000000003" customHeight="1">
      <c r="B60" s="238"/>
      <c r="C60" s="69"/>
      <c r="D60" s="224" t="s">
        <v>121</v>
      </c>
      <c r="E60" s="224" t="s">
        <v>121</v>
      </c>
      <c r="F60" s="211" t="s">
        <v>112</v>
      </c>
      <c r="G60" s="211"/>
      <c r="H60" s="211"/>
      <c r="I60" s="211"/>
      <c r="J60" s="62"/>
      <c r="K60" s="62"/>
      <c r="L60" s="211"/>
      <c r="M60" s="211" t="s">
        <v>36</v>
      </c>
      <c r="N60" s="211" t="s">
        <v>36</v>
      </c>
      <c r="O60" s="211"/>
      <c r="P60" s="211"/>
      <c r="Q60" s="211"/>
      <c r="R60" s="211"/>
      <c r="S60" s="211"/>
      <c r="T60" s="211"/>
      <c r="U60" s="211"/>
      <c r="V60" s="211" t="s">
        <v>36</v>
      </c>
      <c r="W60" s="211" t="s">
        <v>36</v>
      </c>
      <c r="X60" s="211"/>
      <c r="Y60" s="211"/>
      <c r="Z60" s="211"/>
      <c r="AA60" s="211"/>
      <c r="AB60" s="231"/>
      <c r="AC60" s="211" t="s">
        <v>36</v>
      </c>
      <c r="AD60" s="211" t="s">
        <v>36</v>
      </c>
      <c r="AE60" s="231"/>
      <c r="AF60" s="231"/>
      <c r="AG60" s="231"/>
      <c r="AH60" s="231"/>
      <c r="AI60" s="231"/>
      <c r="AJ60" s="211" t="s">
        <v>36</v>
      </c>
      <c r="AK60" s="211" t="s">
        <v>36</v>
      </c>
      <c r="AL60" s="231"/>
      <c r="AM60" s="231"/>
      <c r="AN60" s="231"/>
      <c r="AO60" s="231"/>
      <c r="AP60" s="211" t="s">
        <v>36</v>
      </c>
      <c r="AQ60" s="62" t="s">
        <v>36</v>
      </c>
      <c r="AR60" s="36">
        <v>72100</v>
      </c>
      <c r="AS60" s="32" t="s">
        <v>122</v>
      </c>
      <c r="AT60" s="56">
        <v>0</v>
      </c>
      <c r="AU60" s="56">
        <v>500</v>
      </c>
      <c r="AV60" s="56">
        <v>3000</v>
      </c>
      <c r="AW60" s="56">
        <v>4000</v>
      </c>
      <c r="AX60" s="56">
        <f t="shared" si="2"/>
        <v>7500</v>
      </c>
      <c r="AY60" s="56">
        <f t="shared" si="1"/>
        <v>7500</v>
      </c>
    </row>
    <row r="61" spans="2:53" ht="33.950000000000003" customHeight="1">
      <c r="B61" s="239"/>
      <c r="C61" s="7"/>
      <c r="D61" s="228"/>
      <c r="E61" s="228"/>
      <c r="F61" s="213"/>
      <c r="G61" s="213"/>
      <c r="H61" s="213"/>
      <c r="I61" s="213"/>
      <c r="J61" s="75"/>
      <c r="K61" s="75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32"/>
      <c r="AC61" s="213"/>
      <c r="AD61" s="213"/>
      <c r="AE61" s="232"/>
      <c r="AF61" s="232"/>
      <c r="AG61" s="232"/>
      <c r="AH61" s="232"/>
      <c r="AI61" s="232"/>
      <c r="AJ61" s="213"/>
      <c r="AK61" s="213"/>
      <c r="AL61" s="232"/>
      <c r="AM61" s="232"/>
      <c r="AN61" s="232"/>
      <c r="AO61" s="232"/>
      <c r="AP61" s="213"/>
      <c r="AQ61" s="62" t="s">
        <v>36</v>
      </c>
      <c r="AR61" s="36">
        <v>74200</v>
      </c>
      <c r="AS61" s="32" t="s">
        <v>123</v>
      </c>
      <c r="AT61" s="56">
        <v>0</v>
      </c>
      <c r="AU61" s="56">
        <v>500</v>
      </c>
      <c r="AV61" s="56">
        <v>3000</v>
      </c>
      <c r="AW61" s="56">
        <v>4000</v>
      </c>
      <c r="AX61" s="56">
        <f t="shared" si="2"/>
        <v>7500</v>
      </c>
      <c r="AY61" s="56">
        <f t="shared" si="1"/>
        <v>7500</v>
      </c>
    </row>
    <row r="62" spans="2:53" ht="33.950000000000003" customHeight="1">
      <c r="B62" s="127"/>
      <c r="C62" s="128"/>
      <c r="D62" s="12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1"/>
      <c r="AC62" s="130"/>
      <c r="AD62" s="130"/>
      <c r="AE62" s="131"/>
      <c r="AF62" s="131"/>
      <c r="AG62" s="131"/>
      <c r="AH62" s="131"/>
      <c r="AI62" s="131"/>
      <c r="AJ62" s="130"/>
      <c r="AK62" s="130"/>
      <c r="AL62" s="131"/>
      <c r="AM62" s="131"/>
      <c r="AN62" s="131"/>
      <c r="AO62" s="131"/>
      <c r="AP62" s="130"/>
      <c r="AQ62" s="132"/>
      <c r="AR62" s="43"/>
      <c r="AS62" s="133"/>
      <c r="AT62" s="143">
        <f>SUM(AT6:AT61)</f>
        <v>47445.440000000002</v>
      </c>
      <c r="AU62" s="143">
        <f>SUM(AU6:AU61)</f>
        <v>1081542.3999999999</v>
      </c>
      <c r="AV62" s="143">
        <f t="shared" ref="AV62:AW62" si="3">SUM(AV6:AV61)</f>
        <v>1204580.6000000001</v>
      </c>
      <c r="AW62" s="143">
        <f t="shared" si="3"/>
        <v>187516</v>
      </c>
      <c r="AX62" s="144"/>
      <c r="AY62" s="145"/>
    </row>
    <row r="63" spans="2:53" ht="21" customHeight="1">
      <c r="B63" s="51" t="s">
        <v>124</v>
      </c>
      <c r="C63" s="16"/>
      <c r="D63" s="16"/>
      <c r="E63" s="16"/>
      <c r="F63" s="16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39"/>
      <c r="AS63" s="40"/>
      <c r="AT63" s="40"/>
      <c r="AU63" s="40"/>
      <c r="AV63" s="40"/>
      <c r="AW63" s="40"/>
      <c r="AX63" s="16"/>
      <c r="AY63" s="54">
        <f>Output1Total+Output2Total+Output3Total+PMTotal</f>
        <v>2521085.44</v>
      </c>
    </row>
    <row r="64" spans="2:53" ht="14.85" customHeight="1"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41"/>
      <c r="AS64" s="42"/>
      <c r="AT64" s="42"/>
      <c r="AU64" s="42"/>
      <c r="AV64" s="42"/>
      <c r="AW64" s="42"/>
      <c r="AX64" s="18"/>
      <c r="AY64" s="55"/>
    </row>
    <row r="65" spans="2:54" s="5" customFormat="1" ht="18.600000000000001" customHeight="1">
      <c r="B65" s="29" t="s">
        <v>125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43"/>
      <c r="AS65" s="44"/>
      <c r="AT65" s="44"/>
      <c r="AU65" s="44"/>
      <c r="AV65" s="44"/>
      <c r="AW65" s="44"/>
      <c r="AX65" s="30"/>
      <c r="AY65" s="56">
        <f>ProgTotal*8%</f>
        <v>201686.8352</v>
      </c>
      <c r="BB65" s="142"/>
    </row>
    <row r="66" spans="2:54" s="5" customFormat="1" ht="18.600000000000001" customHeight="1">
      <c r="B66" s="29" t="s">
        <v>126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43"/>
      <c r="AS66" s="44"/>
      <c r="AT66" s="44"/>
      <c r="AU66" s="44"/>
      <c r="AV66" s="44"/>
      <c r="AW66" s="44"/>
      <c r="AX66" s="30"/>
      <c r="AY66" s="56">
        <f>(ProgTotal+GMS)*1%</f>
        <v>27227.722752000001</v>
      </c>
    </row>
    <row r="67" spans="2:54" ht="27.6" customHeight="1">
      <c r="B67" s="19" t="s">
        <v>127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45"/>
      <c r="AS67" s="46"/>
      <c r="AT67" s="46"/>
      <c r="AU67" s="46"/>
      <c r="AV67" s="46"/>
      <c r="AW67" s="46"/>
      <c r="AX67" s="20"/>
      <c r="AY67" s="57">
        <f>ProgTotal+GMS+RCL</f>
        <v>2749999.9979520002</v>
      </c>
      <c r="AZ67" s="141"/>
    </row>
    <row r="68" spans="2:54">
      <c r="B68" s="1"/>
      <c r="C68" s="10"/>
      <c r="D68" s="1"/>
      <c r="E68" s="6"/>
      <c r="AR68" s="47"/>
      <c r="AS68" s="48"/>
      <c r="AT68" s="48"/>
      <c r="AU68" s="48"/>
      <c r="AV68" s="48"/>
      <c r="AW68" s="134"/>
    </row>
    <row r="69" spans="2:54">
      <c r="B69" s="1"/>
      <c r="C69" s="10"/>
      <c r="D69" s="1"/>
      <c r="E69" s="6"/>
      <c r="AR69" s="47"/>
      <c r="AS69" s="48"/>
      <c r="AT69" s="48"/>
      <c r="AU69" s="48"/>
      <c r="AV69" s="48"/>
      <c r="AW69" s="48"/>
    </row>
    <row r="70" spans="2:54">
      <c r="B70" s="1"/>
      <c r="C70" s="10"/>
      <c r="D70" s="1"/>
      <c r="E70" s="6"/>
      <c r="AR70" s="47"/>
      <c r="AS70" s="48"/>
      <c r="AT70" s="48"/>
      <c r="AU70" s="48"/>
      <c r="AV70" s="48"/>
      <c r="AW70" s="48"/>
    </row>
    <row r="71" spans="2:54">
      <c r="B71" s="1"/>
      <c r="C71" s="10"/>
      <c r="D71" s="1"/>
      <c r="E71" s="6"/>
      <c r="AR71" s="47"/>
      <c r="AS71" s="48"/>
      <c r="AT71" s="48"/>
      <c r="AU71" s="48"/>
      <c r="AV71" s="48"/>
      <c r="AW71" s="48"/>
    </row>
    <row r="72" spans="2:54">
      <c r="B72" s="1"/>
      <c r="C72" s="10"/>
      <c r="D72" s="1"/>
      <c r="E72" s="6"/>
      <c r="AR72" s="47"/>
      <c r="AS72" s="48"/>
      <c r="AT72" s="48"/>
      <c r="AU72" s="48"/>
      <c r="AV72" s="48"/>
      <c r="AW72" s="48"/>
    </row>
    <row r="74" spans="2:54">
      <c r="B74" s="74"/>
    </row>
    <row r="78" spans="2:54">
      <c r="D78" s="61"/>
    </row>
    <row r="79" spans="2:54">
      <c r="D79" s="61"/>
    </row>
  </sheetData>
  <mergeCells count="104">
    <mergeCell ref="E24:E25"/>
    <mergeCell ref="E26:E28"/>
    <mergeCell ref="G60:G61"/>
    <mergeCell ref="E49:E50"/>
    <mergeCell ref="E51:E52"/>
    <mergeCell ref="B54:B61"/>
    <mergeCell ref="C57:C59"/>
    <mergeCell ref="D57:D59"/>
    <mergeCell ref="F60:F61"/>
    <mergeCell ref="D60:D61"/>
    <mergeCell ref="E60:E61"/>
    <mergeCell ref="F46:F48"/>
    <mergeCell ref="D49:D52"/>
    <mergeCell ref="D46:D48"/>
    <mergeCell ref="B7:B28"/>
    <mergeCell ref="B39:B52"/>
    <mergeCell ref="C46:C52"/>
    <mergeCell ref="B30:B37"/>
    <mergeCell ref="W60:W61"/>
    <mergeCell ref="U60:U61"/>
    <mergeCell ref="P60:P61"/>
    <mergeCell ref="Q60:Q61"/>
    <mergeCell ref="R60:R61"/>
    <mergeCell ref="S60:S61"/>
    <mergeCell ref="T60:T61"/>
    <mergeCell ref="L60:L61"/>
    <mergeCell ref="M60:M61"/>
    <mergeCell ref="N60:N61"/>
    <mergeCell ref="O60:O61"/>
    <mergeCell ref="H60:H61"/>
    <mergeCell ref="F49:F50"/>
    <mergeCell ref="F51:F52"/>
    <mergeCell ref="Z60:Z61"/>
    <mergeCell ref="AA60:AA61"/>
    <mergeCell ref="AB60:AB61"/>
    <mergeCell ref="AC60:AC61"/>
    <mergeCell ref="Y60:Y61"/>
    <mergeCell ref="AP60:AP61"/>
    <mergeCell ref="AD60:AD61"/>
    <mergeCell ref="AE60:AE61"/>
    <mergeCell ref="AF60:AF61"/>
    <mergeCell ref="AG60:AG61"/>
    <mergeCell ref="AH60:AH61"/>
    <mergeCell ref="AI60:AI61"/>
    <mergeCell ref="AJ60:AJ61"/>
    <mergeCell ref="AK60:AK61"/>
    <mergeCell ref="AL60:AL61"/>
    <mergeCell ref="AO60:AO61"/>
    <mergeCell ref="AM60:AM61"/>
    <mergeCell ref="AN60:AN61"/>
    <mergeCell ref="X60:X61"/>
    <mergeCell ref="I60:I61"/>
    <mergeCell ref="V60:V61"/>
    <mergeCell ref="AZ2:BM2"/>
    <mergeCell ref="AZ3:BM3"/>
    <mergeCell ref="AR4:AS4"/>
    <mergeCell ref="AX4:AX5"/>
    <mergeCell ref="AY43:AY45"/>
    <mergeCell ref="F39:F42"/>
    <mergeCell ref="AY30:AY37"/>
    <mergeCell ref="AY39:AY42"/>
    <mergeCell ref="F20:F21"/>
    <mergeCell ref="F22:F23"/>
    <mergeCell ref="F24:F25"/>
    <mergeCell ref="F26:F28"/>
    <mergeCell ref="AY13:AY15"/>
    <mergeCell ref="AY7:AY12"/>
    <mergeCell ref="B2:B3"/>
    <mergeCell ref="J4:U4"/>
    <mergeCell ref="V4:AG4"/>
    <mergeCell ref="B4:B5"/>
    <mergeCell ref="AY46:AY48"/>
    <mergeCell ref="AY49:AY52"/>
    <mergeCell ref="AY17:AY19"/>
    <mergeCell ref="AY20:AY28"/>
    <mergeCell ref="F43:F45"/>
    <mergeCell ref="C7:C12"/>
    <mergeCell ref="C13:C15"/>
    <mergeCell ref="D17:D19"/>
    <mergeCell ref="D43:D45"/>
    <mergeCell ref="D7:D12"/>
    <mergeCell ref="D13:D15"/>
    <mergeCell ref="D20:D28"/>
    <mergeCell ref="D39:D42"/>
    <mergeCell ref="C39:C42"/>
    <mergeCell ref="C43:C44"/>
    <mergeCell ref="D30:D37"/>
    <mergeCell ref="C30:C37"/>
    <mergeCell ref="E20:E21"/>
    <mergeCell ref="E22:E23"/>
    <mergeCell ref="B1:AY1"/>
    <mergeCell ref="AY4:AY5"/>
    <mergeCell ref="C4:C5"/>
    <mergeCell ref="AH4:AQ4"/>
    <mergeCell ref="D2:AY2"/>
    <mergeCell ref="D3:AY3"/>
    <mergeCell ref="AT4:AT5"/>
    <mergeCell ref="AU4:AU5"/>
    <mergeCell ref="AV4:AV5"/>
    <mergeCell ref="AW4:AW5"/>
    <mergeCell ref="D4:D5"/>
    <mergeCell ref="E4:E5"/>
    <mergeCell ref="F4:F5"/>
    <mergeCell ref="G4:I4"/>
  </mergeCells>
  <phoneticPr fontId="11" type="noConversion"/>
  <conditionalFormatting sqref="AR39:AX40 AT52:AX52 AO30:AO36 AO41:AO43 G39:W40 G48:K48 AQ41:AX43 AQ30:AX37 AR54:AS59 AQ57:AQ58 G49:AF49 G50:W50 G52:Q52 G51:AF51 AT50:AX50 G41:AL43 G44:Z44 G45:W45 G46:J46 G47:I47 AR44:AX49 G30:AL36 G37:AO37 AX54:AX61">
    <cfRule type="containsText" dxfId="156" priority="327" operator="containsText" text="x">
      <formula>NOT(ISERROR(SEARCH("x",G30)))</formula>
    </cfRule>
  </conditionalFormatting>
  <conditionalFormatting sqref="G9:G10 G12 AO7:AO8 I12:J12 AQ7:AX8 AQ13:AX13 G7:AL8 I9:U11 AR9:AX12 AQ21:AX21 AT14:AX20 G13:AP28 AQ14:AR20 AQ22:AR22 AT22:AX22 AQ23:AX23 AQ24 AT24:AX24 AQ25:AX28">
    <cfRule type="containsText" dxfId="155" priority="323" operator="containsText" text="x">
      <formula>NOT(ISERROR(SEARCH("x",G7)))</formula>
    </cfRule>
    <cfRule type="containsText" dxfId="154" priority="324" operator="containsText" text="x">
      <formula>NOT(ISERROR(SEARCH("x",G7)))</formula>
    </cfRule>
  </conditionalFormatting>
  <conditionalFormatting sqref="H9:H10">
    <cfRule type="containsText" dxfId="153" priority="321" operator="containsText" text="x">
      <formula>NOT(ISERROR(SEARCH("x",H9)))</formula>
    </cfRule>
    <cfRule type="containsText" dxfId="152" priority="322" operator="containsText" text="x">
      <formula>NOT(ISERROR(SEARCH("x",H9)))</formula>
    </cfRule>
  </conditionalFormatting>
  <conditionalFormatting sqref="V9:V10">
    <cfRule type="containsText" dxfId="151" priority="317" operator="containsText" text="x">
      <formula>NOT(ISERROR(SEARCH("x",V9)))</formula>
    </cfRule>
    <cfRule type="containsText" dxfId="150" priority="318" operator="containsText" text="x">
      <formula>NOT(ISERROR(SEARCH("x",V9)))</formula>
    </cfRule>
  </conditionalFormatting>
  <conditionalFormatting sqref="W9:W10">
    <cfRule type="containsText" dxfId="149" priority="315" operator="containsText" text="x">
      <formula>NOT(ISERROR(SEARCH("x",W9)))</formula>
    </cfRule>
    <cfRule type="containsText" dxfId="148" priority="316" operator="containsText" text="x">
      <formula>NOT(ISERROR(SEARCH("x",W9)))</formula>
    </cfRule>
  </conditionalFormatting>
  <conditionalFormatting sqref="X9:X10">
    <cfRule type="containsText" dxfId="147" priority="313" operator="containsText" text="x">
      <formula>NOT(ISERROR(SEARCH("x",X9)))</formula>
    </cfRule>
    <cfRule type="containsText" dxfId="146" priority="314" operator="containsText" text="x">
      <formula>NOT(ISERROR(SEARCH("x",X9)))</formula>
    </cfRule>
  </conditionalFormatting>
  <conditionalFormatting sqref="Y9:AL10 AO9:AO10 AQ9:AQ10">
    <cfRule type="containsText" dxfId="145" priority="311" operator="containsText" text="x">
      <formula>NOT(ISERROR(SEARCH("x",Y9)))</formula>
    </cfRule>
    <cfRule type="containsText" dxfId="144" priority="312" operator="containsText" text="x">
      <formula>NOT(ISERROR(SEARCH("x",Y9)))</formula>
    </cfRule>
  </conditionalFormatting>
  <conditionalFormatting sqref="V11">
    <cfRule type="containsText" dxfId="143" priority="303" operator="containsText" text="x">
      <formula>NOT(ISERROR(SEARCH("x",V11)))</formula>
    </cfRule>
    <cfRule type="containsText" dxfId="142" priority="304" operator="containsText" text="x">
      <formula>NOT(ISERROR(SEARCH("x",V11)))</formula>
    </cfRule>
  </conditionalFormatting>
  <conditionalFormatting sqref="W11">
    <cfRule type="containsText" dxfId="141" priority="301" operator="containsText" text="x">
      <formula>NOT(ISERROR(SEARCH("x",W11)))</formula>
    </cfRule>
    <cfRule type="containsText" dxfId="140" priority="302" operator="containsText" text="x">
      <formula>NOT(ISERROR(SEARCH("x",W11)))</formula>
    </cfRule>
  </conditionalFormatting>
  <conditionalFormatting sqref="X11">
    <cfRule type="containsText" dxfId="139" priority="299" operator="containsText" text="x">
      <formula>NOT(ISERROR(SEARCH("x",X11)))</formula>
    </cfRule>
    <cfRule type="containsText" dxfId="138" priority="300" operator="containsText" text="x">
      <formula>NOT(ISERROR(SEARCH("x",X11)))</formula>
    </cfRule>
  </conditionalFormatting>
  <conditionalFormatting sqref="Y11:AL11 AO11 AQ11">
    <cfRule type="containsText" dxfId="137" priority="297" operator="containsText" text="x">
      <formula>NOT(ISERROR(SEARCH("x",Y11)))</formula>
    </cfRule>
    <cfRule type="containsText" dxfId="136" priority="298" operator="containsText" text="x">
      <formula>NOT(ISERROR(SEARCH("x",Y11)))</formula>
    </cfRule>
  </conditionalFormatting>
  <conditionalFormatting sqref="H12">
    <cfRule type="containsText" dxfId="135" priority="289" operator="containsText" text="x">
      <formula>NOT(ISERROR(SEARCH("x",H12)))</formula>
    </cfRule>
    <cfRule type="containsText" dxfId="134" priority="290" operator="containsText" text="x">
      <formula>NOT(ISERROR(SEARCH("x",H12)))</formula>
    </cfRule>
  </conditionalFormatting>
  <conditionalFormatting sqref="AQ12">
    <cfRule type="containsText" dxfId="133" priority="279" operator="containsText" text="x">
      <formula>NOT(ISERROR(SEARCH("x",AQ12)))</formula>
    </cfRule>
    <cfRule type="containsText" dxfId="132" priority="280" operator="containsText" text="x">
      <formula>NOT(ISERROR(SEARCH("x",AQ12)))</formula>
    </cfRule>
  </conditionalFormatting>
  <conditionalFormatting sqref="X39:X40 Y39:AA39">
    <cfRule type="containsText" dxfId="131" priority="162" operator="containsText" text="x">
      <formula>NOT(ISERROR(SEARCH("x",X39)))</formula>
    </cfRule>
  </conditionalFormatting>
  <conditionalFormatting sqref="Y40:AL40 AO39:AO40 AQ39:AQ40 AB39:AL39">
    <cfRule type="containsText" dxfId="130" priority="161" operator="containsText" text="x">
      <formula>NOT(ISERROR(SEARCH("x",Y39)))</formula>
    </cfRule>
  </conditionalFormatting>
  <conditionalFormatting sqref="AT51:AX51">
    <cfRule type="containsText" dxfId="129" priority="106" operator="containsText" text="x">
      <formula>NOT(ISERROR(SEARCH("x",AT51)))</formula>
    </cfRule>
  </conditionalFormatting>
  <conditionalFormatting sqref="K12:AO12">
    <cfRule type="containsText" dxfId="128" priority="104" operator="containsText" text="x">
      <formula>NOT(ISERROR(SEARCH("x",K12)))</formula>
    </cfRule>
    <cfRule type="containsText" dxfId="127" priority="105" operator="containsText" text="x">
      <formula>NOT(ISERROR(SEARCH("x",K12)))</formula>
    </cfRule>
  </conditionalFormatting>
  <conditionalFormatting sqref="X45 X50">
    <cfRule type="containsText" dxfId="126" priority="102" operator="containsText" text="x">
      <formula>NOT(ISERROR(SEARCH("x",X45)))</formula>
    </cfRule>
  </conditionalFormatting>
  <conditionalFormatting sqref="Y45:AL45 AO44:AO52 AQ44:AQ52 Y50:AL50 AG49:AL49 AA44:AL44 AA46:AL46 J47:AL47 L48:AL48 AG51:AL52">
    <cfRule type="containsText" dxfId="125" priority="101" operator="containsText" text="x">
      <formula>NOT(ISERROR(SEARCH("x",J44)))</formula>
    </cfRule>
  </conditionalFormatting>
  <conditionalFormatting sqref="K46:Z46">
    <cfRule type="containsText" dxfId="124" priority="100" operator="containsText" text="x">
      <formula>NOT(ISERROR(SEARCH("x",K46)))</formula>
    </cfRule>
  </conditionalFormatting>
  <conditionalFormatting sqref="AM41:AN43 AM30:AN36">
    <cfRule type="containsText" dxfId="123" priority="76" operator="containsText" text="x">
      <formula>NOT(ISERROR(SEARCH("x",AM30)))</formula>
    </cfRule>
  </conditionalFormatting>
  <conditionalFormatting sqref="AM7:AN8">
    <cfRule type="containsText" dxfId="122" priority="74" operator="containsText" text="x">
      <formula>NOT(ISERROR(SEARCH("x",AM7)))</formula>
    </cfRule>
    <cfRule type="containsText" dxfId="121" priority="75" operator="containsText" text="x">
      <formula>NOT(ISERROR(SEARCH("x",AM7)))</formula>
    </cfRule>
  </conditionalFormatting>
  <conditionalFormatting sqref="AM9:AN10">
    <cfRule type="containsText" dxfId="120" priority="72" operator="containsText" text="x">
      <formula>NOT(ISERROR(SEARCH("x",AM9)))</formula>
    </cfRule>
    <cfRule type="containsText" dxfId="119" priority="73" operator="containsText" text="x">
      <formula>NOT(ISERROR(SEARCH("x",AM9)))</formula>
    </cfRule>
  </conditionalFormatting>
  <conditionalFormatting sqref="AN11">
    <cfRule type="containsText" dxfId="118" priority="70" operator="containsText" text="x">
      <formula>NOT(ISERROR(SEARCH("x",AN11)))</formula>
    </cfRule>
    <cfRule type="containsText" dxfId="117" priority="71" operator="containsText" text="x">
      <formula>NOT(ISERROR(SEARCH("x",AN11)))</formula>
    </cfRule>
  </conditionalFormatting>
  <conditionalFormatting sqref="AM39:AN40">
    <cfRule type="containsText" dxfId="116" priority="67" operator="containsText" text="x">
      <formula>NOT(ISERROR(SEARCH("x",AM39)))</formula>
    </cfRule>
  </conditionalFormatting>
  <conditionalFormatting sqref="AM44:AN52">
    <cfRule type="containsText" dxfId="115" priority="66" operator="containsText" text="x">
      <formula>NOT(ISERROR(SEARCH("x",AM44)))</formula>
    </cfRule>
  </conditionalFormatting>
  <conditionalFormatting sqref="AP30:AP37 AP41:AP43">
    <cfRule type="containsText" dxfId="114" priority="59" operator="containsText" text="x">
      <formula>NOT(ISERROR(SEARCH("x",AP30)))</formula>
    </cfRule>
  </conditionalFormatting>
  <conditionalFormatting sqref="AP7:AP8">
    <cfRule type="containsText" dxfId="113" priority="57" operator="containsText" text="x">
      <formula>NOT(ISERROR(SEARCH("x",AP7)))</formula>
    </cfRule>
    <cfRule type="containsText" dxfId="112" priority="58" operator="containsText" text="x">
      <formula>NOT(ISERROR(SEARCH("x",AP7)))</formula>
    </cfRule>
  </conditionalFormatting>
  <conditionalFormatting sqref="AP9:AP10">
    <cfRule type="containsText" dxfId="111" priority="55" operator="containsText" text="x">
      <formula>NOT(ISERROR(SEARCH("x",AP9)))</formula>
    </cfRule>
    <cfRule type="containsText" dxfId="110" priority="56" operator="containsText" text="x">
      <formula>NOT(ISERROR(SEARCH("x",AP9)))</formula>
    </cfRule>
  </conditionalFormatting>
  <conditionalFormatting sqref="AP11">
    <cfRule type="containsText" dxfId="109" priority="53" operator="containsText" text="x">
      <formula>NOT(ISERROR(SEARCH("x",AP11)))</formula>
    </cfRule>
    <cfRule type="containsText" dxfId="108" priority="54" operator="containsText" text="x">
      <formula>NOT(ISERROR(SEARCH("x",AP11)))</formula>
    </cfRule>
  </conditionalFormatting>
  <conditionalFormatting sqref="AP12">
    <cfRule type="containsText" dxfId="107" priority="51" operator="containsText" text="x">
      <formula>NOT(ISERROR(SEARCH("x",AP12)))</formula>
    </cfRule>
    <cfRule type="containsText" dxfId="106" priority="52" operator="containsText" text="x">
      <formula>NOT(ISERROR(SEARCH("x",AP12)))</formula>
    </cfRule>
  </conditionalFormatting>
  <conditionalFormatting sqref="AP39:AP40">
    <cfRule type="containsText" dxfId="105" priority="50" operator="containsText" text="x">
      <formula>NOT(ISERROR(SEARCH("x",AP39)))</formula>
    </cfRule>
  </conditionalFormatting>
  <conditionalFormatting sqref="AP44:AP52">
    <cfRule type="containsText" dxfId="104" priority="49" operator="containsText" text="x">
      <formula>NOT(ISERROR(SEARCH("x",AP44)))</formula>
    </cfRule>
  </conditionalFormatting>
  <conditionalFormatting sqref="G55:M55 I57:P57 G54:K54 AB54:AI54 AN54:AO54 P54:W55 Z55:AI55 AL55:AS55 I59:AF59 G58:K58 O58:W58 AA58:AI58 AM58:AP58 S57:AA57 AD57:AN57 AA60 AI59:AP59">
    <cfRule type="containsText" dxfId="103" priority="42" operator="containsText" text="x">
      <formula>NOT(ISERROR(SEARCH("x",G54)))</formula>
    </cfRule>
  </conditionalFormatting>
  <conditionalFormatting sqref="G60 AR60:AS62">
    <cfRule type="containsText" dxfId="102" priority="41" operator="containsText" text="x">
      <formula>NOT(ISERROR(SEARCH("x",G60)))</formula>
    </cfRule>
  </conditionalFormatting>
  <conditionalFormatting sqref="H60">
    <cfRule type="containsText" dxfId="101" priority="40" operator="containsText" text="x">
      <formula>NOT(ISERROR(SEARCH("x",H60)))</formula>
    </cfRule>
  </conditionalFormatting>
  <conditionalFormatting sqref="I60:L60 O60:U60">
    <cfRule type="containsText" dxfId="100" priority="39" operator="containsText" text="x">
      <formula>NOT(ISERROR(SEARCH("x",I60)))</formula>
    </cfRule>
  </conditionalFormatting>
  <conditionalFormatting sqref="X60">
    <cfRule type="containsText" dxfId="99" priority="38" operator="containsText" text="x">
      <formula>NOT(ISERROR(SEARCH("x",X60)))</formula>
    </cfRule>
  </conditionalFormatting>
  <conditionalFormatting sqref="Y60">
    <cfRule type="containsText" dxfId="98" priority="37" operator="containsText" text="x">
      <formula>NOT(ISERROR(SEARCH("x",Y60)))</formula>
    </cfRule>
  </conditionalFormatting>
  <conditionalFormatting sqref="Z60">
    <cfRule type="containsText" dxfId="97" priority="36" operator="containsText" text="x">
      <formula>NOT(ISERROR(SEARCH("x",Z60)))</formula>
    </cfRule>
  </conditionalFormatting>
  <conditionalFormatting sqref="F60">
    <cfRule type="containsText" dxfId="96" priority="35" operator="containsText" text="x">
      <formula>NOT(ISERROR(SEARCH("x",F60)))</formula>
    </cfRule>
  </conditionalFormatting>
  <conditionalFormatting sqref="G56:AQ56 AQ60:AQ62">
    <cfRule type="containsText" dxfId="95" priority="34" operator="containsText" text="x">
      <formula>NOT(ISERROR(SEARCH("x",G56)))</formula>
    </cfRule>
  </conditionalFormatting>
  <conditionalFormatting sqref="L54:O54">
    <cfRule type="containsText" dxfId="94" priority="30" operator="containsText" text="x">
      <formula>NOT(ISERROR(SEARCH("x",L54)))</formula>
    </cfRule>
  </conditionalFormatting>
  <conditionalFormatting sqref="X54:AA54">
    <cfRule type="containsText" dxfId="93" priority="29" operator="containsText" text="x">
      <formula>NOT(ISERROR(SEARCH("x",X54)))</formula>
    </cfRule>
  </conditionalFormatting>
  <conditionalFormatting sqref="AJ54:AM54">
    <cfRule type="containsText" dxfId="92" priority="28" operator="containsText" text="x">
      <formula>NOT(ISERROR(SEARCH("x",AJ54)))</formula>
    </cfRule>
  </conditionalFormatting>
  <conditionalFormatting sqref="N55:O55">
    <cfRule type="containsText" dxfId="91" priority="27" operator="containsText" text="x">
      <formula>NOT(ISERROR(SEARCH("x",N55)))</formula>
    </cfRule>
  </conditionalFormatting>
  <conditionalFormatting sqref="X55:Y55">
    <cfRule type="containsText" dxfId="90" priority="26" operator="containsText" text="x">
      <formula>NOT(ISERROR(SEARCH("x",X55)))</formula>
    </cfRule>
  </conditionalFormatting>
  <conditionalFormatting sqref="AJ55:AK55">
    <cfRule type="containsText" dxfId="89" priority="25" operator="containsText" text="x">
      <formula>NOT(ISERROR(SEARCH("x",AJ55)))</formula>
    </cfRule>
  </conditionalFormatting>
  <conditionalFormatting sqref="G59:H59">
    <cfRule type="containsText" dxfId="88" priority="24" operator="containsText" text="x">
      <formula>NOT(ISERROR(SEARCH("x",G59)))</formula>
    </cfRule>
  </conditionalFormatting>
  <conditionalFormatting sqref="L58:N58">
    <cfRule type="containsText" dxfId="87" priority="23" operator="containsText" text="x">
      <formula>NOT(ISERROR(SEARCH("x",L58)))</formula>
    </cfRule>
  </conditionalFormatting>
  <conditionalFormatting sqref="X58:Z58">
    <cfRule type="containsText" dxfId="86" priority="22" operator="containsText" text="x">
      <formula>NOT(ISERROR(SEARCH("x",X58)))</formula>
    </cfRule>
  </conditionalFormatting>
  <conditionalFormatting sqref="AJ58:AL58">
    <cfRule type="containsText" dxfId="85" priority="21" operator="containsText" text="x">
      <formula>NOT(ISERROR(SEARCH("x",AJ58)))</formula>
    </cfRule>
  </conditionalFormatting>
  <conditionalFormatting sqref="G57:H57">
    <cfRule type="containsText" dxfId="84" priority="20" operator="containsText" text="x">
      <formula>NOT(ISERROR(SEARCH("x",G57)))</formula>
    </cfRule>
  </conditionalFormatting>
  <conditionalFormatting sqref="Q57:R57">
    <cfRule type="containsText" dxfId="83" priority="19" operator="containsText" text="x">
      <formula>NOT(ISERROR(SEARCH("x",Q57)))</formula>
    </cfRule>
  </conditionalFormatting>
  <conditionalFormatting sqref="AB57:AC57">
    <cfRule type="containsText" dxfId="82" priority="18" operator="containsText" text="x">
      <formula>NOT(ISERROR(SEARCH("x",AB57)))</formula>
    </cfRule>
  </conditionalFormatting>
  <conditionalFormatting sqref="AO57:AP57">
    <cfRule type="containsText" dxfId="81" priority="17" operator="containsText" text="x">
      <formula>NOT(ISERROR(SEARCH("x",AO57)))</formula>
    </cfRule>
  </conditionalFormatting>
  <conditionalFormatting sqref="M60:N60">
    <cfRule type="containsText" dxfId="80" priority="16" operator="containsText" text="x">
      <formula>NOT(ISERROR(SEARCH("x",M60)))</formula>
    </cfRule>
  </conditionalFormatting>
  <conditionalFormatting sqref="V60:W60">
    <cfRule type="containsText" dxfId="79" priority="15" operator="containsText" text="x">
      <formula>NOT(ISERROR(SEARCH("x",V60)))</formula>
    </cfRule>
  </conditionalFormatting>
  <conditionalFormatting sqref="AC60:AD60">
    <cfRule type="containsText" dxfId="78" priority="14" operator="containsText" text="x">
      <formula>NOT(ISERROR(SEARCH("x",AC60)))</formula>
    </cfRule>
  </conditionalFormatting>
  <conditionalFormatting sqref="AJ60:AK60">
    <cfRule type="containsText" dxfId="77" priority="13" operator="containsText" text="x">
      <formula>NOT(ISERROR(SEARCH("x",AJ60)))</formula>
    </cfRule>
  </conditionalFormatting>
  <conditionalFormatting sqref="AP60">
    <cfRule type="containsText" dxfId="76" priority="12" operator="containsText" text="x">
      <formula>NOT(ISERROR(SEARCH("x",AP60)))</formula>
    </cfRule>
  </conditionalFormatting>
  <conditionalFormatting sqref="AX62">
    <cfRule type="containsText" dxfId="75" priority="10" operator="containsText" text="x">
      <formula>NOT(ISERROR(SEARCH("x",AX62)))</formula>
    </cfRule>
  </conditionalFormatting>
  <conditionalFormatting sqref="AP54:AQ54">
    <cfRule type="containsText" dxfId="74" priority="9" operator="containsText" text="x">
      <formula>NOT(ISERROR(SEARCH("x",AP54)))</formula>
    </cfRule>
  </conditionalFormatting>
  <conditionalFormatting sqref="AQ59">
    <cfRule type="containsText" dxfId="73" priority="8" operator="containsText" text="x">
      <formula>NOT(ISERROR(SEARCH("x",AQ59)))</formula>
    </cfRule>
  </conditionalFormatting>
  <conditionalFormatting sqref="AH59">
    <cfRule type="containsText" dxfId="72" priority="7" operator="containsText" text="x">
      <formula>NOT(ISERROR(SEARCH("x",AH59)))</formula>
    </cfRule>
  </conditionalFormatting>
  <conditionalFormatting sqref="AG59">
    <cfRule type="containsText" dxfId="71" priority="6" operator="containsText" text="x">
      <formula>NOT(ISERROR(SEARCH("x",AG59)))</formula>
    </cfRule>
  </conditionalFormatting>
  <conditionalFormatting sqref="AM11">
    <cfRule type="containsText" dxfId="70" priority="4" operator="containsText" text="x">
      <formula>NOT(ISERROR(SEARCH("x",AM11)))</formula>
    </cfRule>
    <cfRule type="containsText" dxfId="69" priority="5" operator="containsText" text="x">
      <formula>NOT(ISERROR(SEARCH("x",AM11)))</formula>
    </cfRule>
  </conditionalFormatting>
  <conditionalFormatting sqref="AR52:AS52">
    <cfRule type="containsText" dxfId="68" priority="2" operator="containsText" text="x">
      <formula>NOT(ISERROR(SEARCH("x",AR52)))</formula>
    </cfRule>
    <cfRule type="containsText" dxfId="67" priority="3" operator="containsText" text="x">
      <formula>NOT(ISERROR(SEARCH("x",AR52)))</formula>
    </cfRule>
  </conditionalFormatting>
  <conditionalFormatting sqref="R52:AF52">
    <cfRule type="containsText" dxfId="66" priority="1" operator="containsText" text="x">
      <formula>NOT(ISERROR(SEARCH("x",R52)))</formula>
    </cfRule>
  </conditionalFormatting>
  <pageMargins left="0.25" right="0.25" top="0.75" bottom="0.75" header="0.3" footer="0.3"/>
  <pageSetup paperSize="9" fitToHeight="0" orientation="landscape" r:id="rId1"/>
  <ignoredErrors>
    <ignoredError sqref="AY13 AY17 AY7 AY43 AY46 AY20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B330-A78C-472F-80DE-CC386440BA9B}">
  <sheetPr>
    <pageSetUpPr fitToPage="1"/>
  </sheetPr>
  <dimension ref="A1:AO80"/>
  <sheetViews>
    <sheetView showGridLines="0" tabSelected="1" zoomScale="60" zoomScaleNormal="60" workbookViewId="0">
      <pane xSplit="1" ySplit="5" topLeftCell="E48" activePane="bottomRight" state="frozen"/>
      <selection pane="bottomRight" activeCell="W50" sqref="W50"/>
      <selection pane="bottomLeft" activeCell="A8" sqref="A8"/>
      <selection pane="topRight" activeCell="B1" sqref="B1"/>
    </sheetView>
  </sheetViews>
  <sheetFormatPr defaultColWidth="11" defaultRowHeight="15.6"/>
  <cols>
    <col min="1" max="1" width="3" style="4" customWidth="1"/>
    <col min="2" max="2" width="24" customWidth="1"/>
    <col min="3" max="3" width="23.125" style="11" hidden="1" customWidth="1"/>
    <col min="4" max="4" width="27.5" customWidth="1"/>
    <col min="5" max="5" width="39.625" style="5" customWidth="1"/>
    <col min="6" max="6" width="15.25" style="14" customWidth="1"/>
    <col min="7" max="7" width="4.875" bestFit="1" customWidth="1"/>
    <col min="8" max="19" width="3.375" customWidth="1"/>
    <col min="20" max="20" width="7.625" style="14" customWidth="1"/>
    <col min="21" max="21" width="16" style="187" customWidth="1"/>
    <col min="22" max="25" width="16" style="5" customWidth="1"/>
    <col min="26" max="26" width="14.375" style="14" customWidth="1"/>
    <col min="27" max="27" width="14.375" style="50" customWidth="1"/>
    <col min="28" max="28" width="17.875" bestFit="1" customWidth="1"/>
    <col min="30" max="30" width="14.5" bestFit="1" customWidth="1"/>
  </cols>
  <sheetData>
    <row r="1" spans="1:41" s="4" customFormat="1" ht="33.950000000000003" customHeight="1">
      <c r="B1" s="192" t="s">
        <v>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41" s="4" customFormat="1" ht="24" customHeight="1">
      <c r="B2" s="204" t="s">
        <v>1</v>
      </c>
      <c r="C2" s="81" t="s">
        <v>2</v>
      </c>
      <c r="D2" s="196" t="s">
        <v>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</row>
    <row r="3" spans="1:41" s="4" customFormat="1" ht="24" customHeight="1">
      <c r="B3" s="204"/>
      <c r="C3" s="81" t="s">
        <v>3</v>
      </c>
      <c r="D3" s="196" t="s">
        <v>3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</row>
    <row r="4" spans="1:41" s="2" customFormat="1">
      <c r="A4" s="3"/>
      <c r="B4" s="199" t="s">
        <v>4</v>
      </c>
      <c r="C4" s="194" t="s">
        <v>5</v>
      </c>
      <c r="D4" s="199" t="s">
        <v>6</v>
      </c>
      <c r="E4" s="199" t="s">
        <v>7</v>
      </c>
      <c r="F4" s="200" t="s">
        <v>8</v>
      </c>
      <c r="G4" s="140">
        <v>2021</v>
      </c>
      <c r="H4" s="195">
        <v>2022</v>
      </c>
      <c r="I4" s="195"/>
      <c r="J4" s="195"/>
      <c r="K4" s="195"/>
      <c r="L4" s="195">
        <v>2023</v>
      </c>
      <c r="M4" s="195"/>
      <c r="N4" s="195"/>
      <c r="O4" s="195"/>
      <c r="P4" s="195">
        <v>2024</v>
      </c>
      <c r="Q4" s="195"/>
      <c r="R4" s="195"/>
      <c r="S4" s="195"/>
      <c r="T4" s="215" t="s">
        <v>9</v>
      </c>
      <c r="U4" s="215"/>
      <c r="V4" s="199" t="s">
        <v>10</v>
      </c>
      <c r="W4" s="199" t="s">
        <v>11</v>
      </c>
      <c r="X4" s="199" t="s">
        <v>12</v>
      </c>
      <c r="Y4" s="199" t="s">
        <v>13</v>
      </c>
      <c r="Z4" s="200" t="s">
        <v>14</v>
      </c>
      <c r="AA4" s="193" t="s">
        <v>15</v>
      </c>
    </row>
    <row r="5" spans="1:41" s="9" customFormat="1" ht="28.5" customHeight="1">
      <c r="A5" s="8"/>
      <c r="B5" s="199"/>
      <c r="C5" s="194"/>
      <c r="D5" s="199"/>
      <c r="E5" s="242"/>
      <c r="F5" s="200"/>
      <c r="G5" s="77" t="s">
        <v>128</v>
      </c>
      <c r="H5" s="77" t="s">
        <v>129</v>
      </c>
      <c r="I5" s="77" t="s">
        <v>130</v>
      </c>
      <c r="J5" s="77" t="s">
        <v>131</v>
      </c>
      <c r="K5" s="77" t="s">
        <v>128</v>
      </c>
      <c r="L5" s="77" t="s">
        <v>129</v>
      </c>
      <c r="M5" s="77" t="s">
        <v>130</v>
      </c>
      <c r="N5" s="77" t="s">
        <v>131</v>
      </c>
      <c r="O5" s="77" t="s">
        <v>128</v>
      </c>
      <c r="P5" s="77" t="s">
        <v>129</v>
      </c>
      <c r="Q5" s="77" t="s">
        <v>130</v>
      </c>
      <c r="R5" s="77" t="s">
        <v>131</v>
      </c>
      <c r="S5" s="77" t="s">
        <v>128</v>
      </c>
      <c r="T5" s="164" t="s">
        <v>28</v>
      </c>
      <c r="U5" s="168" t="s">
        <v>29</v>
      </c>
      <c r="V5" s="242"/>
      <c r="W5" s="242"/>
      <c r="X5" s="242"/>
      <c r="Y5" s="242"/>
      <c r="Z5" s="200"/>
      <c r="AA5" s="193"/>
    </row>
    <row r="6" spans="1:41" ht="27" customHeight="1">
      <c r="B6" s="24" t="s">
        <v>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1"/>
      <c r="U6" s="169"/>
      <c r="V6" s="152">
        <f t="shared" ref="V6:AA6" si="0">SUM(V7:V28)</f>
        <v>0</v>
      </c>
      <c r="W6" s="152">
        <f t="shared" si="0"/>
        <v>182450</v>
      </c>
      <c r="X6" s="152">
        <f t="shared" si="0"/>
        <v>521497</v>
      </c>
      <c r="Y6" s="152">
        <f t="shared" si="0"/>
        <v>61516</v>
      </c>
      <c r="Z6" s="152">
        <f t="shared" si="0"/>
        <v>765463</v>
      </c>
      <c r="AA6" s="53">
        <f t="shared" si="0"/>
        <v>765463</v>
      </c>
    </row>
    <row r="7" spans="1:41" ht="38.1" customHeight="1">
      <c r="B7" s="240" t="s">
        <v>31</v>
      </c>
      <c r="C7" s="223" t="s">
        <v>32</v>
      </c>
      <c r="D7" s="224" t="s">
        <v>33</v>
      </c>
      <c r="E7" s="7" t="s">
        <v>34</v>
      </c>
      <c r="F7" s="13" t="s">
        <v>35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58">
        <v>71200</v>
      </c>
      <c r="U7" s="170" t="s">
        <v>37</v>
      </c>
      <c r="V7" s="154"/>
      <c r="W7" s="154">
        <v>3000</v>
      </c>
      <c r="X7" s="154"/>
      <c r="Y7" s="154"/>
      <c r="Z7" s="147">
        <v>3000</v>
      </c>
      <c r="AA7" s="243">
        <f>SUM(Z7:Z12)</f>
        <v>80250</v>
      </c>
      <c r="AB7" s="73"/>
    </row>
    <row r="8" spans="1:41" ht="38.1" customHeight="1">
      <c r="B8" s="240"/>
      <c r="C8" s="223"/>
      <c r="D8" s="224"/>
      <c r="E8" s="7" t="s">
        <v>38</v>
      </c>
      <c r="F8" s="13" t="s">
        <v>35</v>
      </c>
      <c r="G8" s="63"/>
      <c r="H8" s="23" t="s">
        <v>36</v>
      </c>
      <c r="I8" s="23" t="s">
        <v>36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58">
        <v>75700</v>
      </c>
      <c r="U8" s="170" t="s">
        <v>39</v>
      </c>
      <c r="V8" s="154"/>
      <c r="W8" s="154">
        <v>10250</v>
      </c>
      <c r="X8" s="154"/>
      <c r="Y8" s="154"/>
      <c r="Z8" s="147">
        <v>10250</v>
      </c>
      <c r="AA8" s="243"/>
    </row>
    <row r="9" spans="1:41" ht="38.1" customHeight="1">
      <c r="B9" s="240"/>
      <c r="C9" s="223"/>
      <c r="D9" s="224"/>
      <c r="E9" s="67" t="s">
        <v>40</v>
      </c>
      <c r="F9" s="83" t="s">
        <v>35</v>
      </c>
      <c r="G9" s="23"/>
      <c r="H9" s="63"/>
      <c r="I9" s="63" t="s">
        <v>36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58">
        <v>75700</v>
      </c>
      <c r="U9" s="170" t="s">
        <v>39</v>
      </c>
      <c r="V9" s="154"/>
      <c r="W9" s="154">
        <v>2700</v>
      </c>
      <c r="X9" s="154">
        <v>2700</v>
      </c>
      <c r="Y9" s="154">
        <v>2600</v>
      </c>
      <c r="Z9" s="147">
        <v>8000</v>
      </c>
      <c r="AA9" s="243"/>
    </row>
    <row r="10" spans="1:41" ht="38.1" customHeight="1">
      <c r="B10" s="240"/>
      <c r="C10" s="223"/>
      <c r="D10" s="224"/>
      <c r="E10" s="67" t="s">
        <v>41</v>
      </c>
      <c r="F10" s="83" t="s">
        <v>35</v>
      </c>
      <c r="G10" s="23"/>
      <c r="H10" s="82"/>
      <c r="I10" s="63" t="s">
        <v>36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58">
        <v>72100</v>
      </c>
      <c r="U10" s="170" t="s">
        <v>42</v>
      </c>
      <c r="V10" s="154"/>
      <c r="W10" s="154">
        <v>47000</v>
      </c>
      <c r="X10" s="154"/>
      <c r="Y10" s="154"/>
      <c r="Z10" s="147">
        <v>47000</v>
      </c>
      <c r="AA10" s="243"/>
    </row>
    <row r="11" spans="1:41" ht="38.1" customHeight="1">
      <c r="B11" s="240"/>
      <c r="C11" s="223"/>
      <c r="D11" s="224"/>
      <c r="E11" s="67" t="s">
        <v>43</v>
      </c>
      <c r="F11" s="71" t="s">
        <v>35</v>
      </c>
      <c r="G11" s="84"/>
      <c r="H11" s="64"/>
      <c r="I11" s="64"/>
      <c r="J11" s="64"/>
      <c r="K11" s="64"/>
      <c r="L11" s="64"/>
      <c r="M11" s="64"/>
      <c r="N11" s="64"/>
      <c r="O11" s="64" t="s">
        <v>36</v>
      </c>
      <c r="P11" s="64" t="s">
        <v>36</v>
      </c>
      <c r="Q11" s="63" t="s">
        <v>36</v>
      </c>
      <c r="R11" s="64"/>
      <c r="S11" s="64"/>
      <c r="T11" s="58">
        <v>71600</v>
      </c>
      <c r="U11" s="170" t="s">
        <v>44</v>
      </c>
      <c r="V11" s="154"/>
      <c r="W11" s="154"/>
      <c r="X11" s="154">
        <v>2333</v>
      </c>
      <c r="Y11" s="154">
        <v>4666</v>
      </c>
      <c r="Z11" s="147">
        <v>7000</v>
      </c>
      <c r="AA11" s="243"/>
    </row>
    <row r="12" spans="1:41" ht="38.1" customHeight="1">
      <c r="B12" s="240"/>
      <c r="C12" s="223"/>
      <c r="D12" s="224"/>
      <c r="E12" s="67" t="s">
        <v>45</v>
      </c>
      <c r="F12" s="70" t="s">
        <v>35</v>
      </c>
      <c r="G12" s="63"/>
      <c r="H12" s="63"/>
      <c r="I12" s="63"/>
      <c r="J12" s="63"/>
      <c r="K12" s="63"/>
      <c r="L12" s="63" t="s">
        <v>36</v>
      </c>
      <c r="M12" s="63" t="s">
        <v>36</v>
      </c>
      <c r="N12" s="63" t="s">
        <v>36</v>
      </c>
      <c r="O12" s="63" t="s">
        <v>36</v>
      </c>
      <c r="P12" s="63" t="s">
        <v>36</v>
      </c>
      <c r="Q12" s="63" t="s">
        <v>36</v>
      </c>
      <c r="R12" s="63" t="s">
        <v>36</v>
      </c>
      <c r="S12" s="63"/>
      <c r="T12" s="58">
        <v>74200</v>
      </c>
      <c r="U12" s="170" t="s">
        <v>46</v>
      </c>
      <c r="V12" s="154"/>
      <c r="W12" s="154"/>
      <c r="X12" s="154">
        <v>2500</v>
      </c>
      <c r="Y12" s="154">
        <v>2500</v>
      </c>
      <c r="Z12" s="147">
        <v>5000</v>
      </c>
      <c r="AA12" s="243"/>
    </row>
    <row r="13" spans="1:41" ht="24" customHeight="1">
      <c r="B13" s="240"/>
      <c r="C13" s="223" t="s">
        <v>32</v>
      </c>
      <c r="D13" s="223" t="s">
        <v>47</v>
      </c>
      <c r="E13" s="67" t="s">
        <v>48</v>
      </c>
      <c r="F13" s="13" t="s">
        <v>35</v>
      </c>
      <c r="G13" s="13" t="s">
        <v>36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58"/>
      <c r="U13" s="171"/>
      <c r="V13" s="154"/>
      <c r="W13" s="154"/>
      <c r="X13" s="154"/>
      <c r="Y13" s="154"/>
      <c r="Z13" s="147"/>
      <c r="AA13" s="244">
        <f>SUM(Z13:Z15)</f>
        <v>146000</v>
      </c>
    </row>
    <row r="14" spans="1:41" ht="37.5" customHeight="1">
      <c r="B14" s="240"/>
      <c r="C14" s="223"/>
      <c r="D14" s="223"/>
      <c r="E14" s="67" t="s">
        <v>49</v>
      </c>
      <c r="F14" s="13" t="s">
        <v>35</v>
      </c>
      <c r="G14" s="13"/>
      <c r="H14" s="13" t="s">
        <v>36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87">
        <v>72100</v>
      </c>
      <c r="U14" s="172" t="s">
        <v>42</v>
      </c>
      <c r="V14" s="155"/>
      <c r="W14" s="154">
        <v>10000</v>
      </c>
      <c r="X14" s="154"/>
      <c r="Y14" s="154"/>
      <c r="Z14" s="147">
        <v>10000</v>
      </c>
      <c r="AA14" s="244"/>
    </row>
    <row r="15" spans="1:41" ht="30" customHeight="1">
      <c r="B15" s="240"/>
      <c r="C15" s="223"/>
      <c r="D15" s="223"/>
      <c r="E15" s="7" t="s">
        <v>50</v>
      </c>
      <c r="F15" s="13" t="s">
        <v>35</v>
      </c>
      <c r="G15" s="13"/>
      <c r="H15" s="13"/>
      <c r="I15" s="13" t="s">
        <v>36</v>
      </c>
      <c r="J15" s="13" t="s">
        <v>36</v>
      </c>
      <c r="K15" s="13" t="s">
        <v>36</v>
      </c>
      <c r="L15" s="13" t="s">
        <v>36</v>
      </c>
      <c r="M15" s="13" t="s">
        <v>36</v>
      </c>
      <c r="N15" s="13" t="s">
        <v>36</v>
      </c>
      <c r="O15" s="13"/>
      <c r="P15" s="13"/>
      <c r="Q15" s="13"/>
      <c r="R15" s="13"/>
      <c r="S15" s="13"/>
      <c r="T15" s="87">
        <v>72100</v>
      </c>
      <c r="U15" s="172" t="s">
        <v>42</v>
      </c>
      <c r="V15" s="155"/>
      <c r="W15" s="154"/>
      <c r="X15" s="154">
        <v>136000</v>
      </c>
      <c r="Y15" s="154"/>
      <c r="Z15" s="147">
        <v>136000</v>
      </c>
      <c r="AA15" s="245"/>
    </row>
    <row r="16" spans="1:41" ht="42.95" customHeight="1">
      <c r="B16" s="240"/>
      <c r="C16" s="65"/>
      <c r="D16" s="65" t="s">
        <v>51</v>
      </c>
      <c r="E16" s="5" t="s">
        <v>52</v>
      </c>
      <c r="F16" s="21" t="s">
        <v>35</v>
      </c>
      <c r="G16" s="13"/>
      <c r="H16" s="13"/>
      <c r="I16" s="13"/>
      <c r="J16" s="13" t="s">
        <v>36</v>
      </c>
      <c r="K16" s="13" t="s">
        <v>36</v>
      </c>
      <c r="L16" s="13"/>
      <c r="M16" s="13"/>
      <c r="N16" s="13"/>
      <c r="O16" s="13" t="s">
        <v>36</v>
      </c>
      <c r="P16" s="13" t="s">
        <v>36</v>
      </c>
      <c r="Q16" s="13"/>
      <c r="R16" s="13"/>
      <c r="S16" s="13"/>
      <c r="T16" s="87">
        <v>75700</v>
      </c>
      <c r="U16" s="172" t="s">
        <v>39</v>
      </c>
      <c r="V16" s="155"/>
      <c r="W16" s="154"/>
      <c r="X16" s="154">
        <v>10000</v>
      </c>
      <c r="Y16" s="154">
        <v>10000</v>
      </c>
      <c r="Z16" s="147">
        <v>20000</v>
      </c>
      <c r="AA16" s="156">
        <f>Z16</f>
        <v>20000</v>
      </c>
    </row>
    <row r="17" spans="2:27" ht="29.1" customHeight="1">
      <c r="B17" s="240"/>
      <c r="C17" s="65"/>
      <c r="D17" s="224" t="s">
        <v>53</v>
      </c>
      <c r="E17" s="7" t="s">
        <v>54</v>
      </c>
      <c r="F17" s="71" t="s">
        <v>35</v>
      </c>
      <c r="G17" s="13"/>
      <c r="H17" s="13"/>
      <c r="I17" s="13"/>
      <c r="J17" s="13"/>
      <c r="K17" s="13"/>
      <c r="L17" s="13" t="s">
        <v>36</v>
      </c>
      <c r="M17" s="13" t="s">
        <v>36</v>
      </c>
      <c r="N17" s="13" t="s">
        <v>36</v>
      </c>
      <c r="O17" s="13"/>
      <c r="P17" s="13"/>
      <c r="Q17" s="13"/>
      <c r="R17" s="13"/>
      <c r="S17" s="13"/>
      <c r="T17" s="87">
        <v>72100</v>
      </c>
      <c r="U17" s="172" t="s">
        <v>42</v>
      </c>
      <c r="V17" s="155"/>
      <c r="W17" s="154"/>
      <c r="X17" s="154">
        <v>68000</v>
      </c>
      <c r="Y17" s="154"/>
      <c r="Z17" s="147">
        <v>68000</v>
      </c>
      <c r="AA17" s="244">
        <f>SUM(Z17:Z19)</f>
        <v>276713</v>
      </c>
    </row>
    <row r="18" spans="2:27" ht="29.1" customHeight="1">
      <c r="B18" s="240"/>
      <c r="C18" s="65"/>
      <c r="D18" s="224"/>
      <c r="E18" s="100" t="s">
        <v>55</v>
      </c>
      <c r="F18" s="91" t="s">
        <v>35</v>
      </c>
      <c r="G18" s="13"/>
      <c r="H18" s="13"/>
      <c r="I18" s="13"/>
      <c r="J18" s="13"/>
      <c r="K18" s="13"/>
      <c r="L18" s="13" t="s">
        <v>36</v>
      </c>
      <c r="M18" s="13" t="s">
        <v>36</v>
      </c>
      <c r="N18" s="62" t="s">
        <v>36</v>
      </c>
      <c r="O18" s="62" t="s">
        <v>36</v>
      </c>
      <c r="P18" s="62"/>
      <c r="Q18" s="13"/>
      <c r="R18" s="13"/>
      <c r="S18" s="13"/>
      <c r="T18" s="87">
        <v>72100</v>
      </c>
      <c r="U18" s="172" t="s">
        <v>42</v>
      </c>
      <c r="V18" s="155"/>
      <c r="W18" s="154"/>
      <c r="X18" s="154">
        <v>150000</v>
      </c>
      <c r="Y18" s="154"/>
      <c r="Z18" s="147">
        <v>150000</v>
      </c>
      <c r="AA18" s="243"/>
    </row>
    <row r="19" spans="2:27" ht="29.1" customHeight="1">
      <c r="B19" s="240"/>
      <c r="C19" s="65"/>
      <c r="D19" s="224"/>
      <c r="E19" s="101" t="s">
        <v>56</v>
      </c>
      <c r="F19" s="91" t="s">
        <v>35</v>
      </c>
      <c r="G19" s="62"/>
      <c r="H19" s="62"/>
      <c r="I19" s="62"/>
      <c r="J19" s="62" t="s">
        <v>36</v>
      </c>
      <c r="K19" s="62" t="s">
        <v>36</v>
      </c>
      <c r="L19" s="62" t="s">
        <v>36</v>
      </c>
      <c r="M19" s="62" t="s">
        <v>36</v>
      </c>
      <c r="N19" s="92" t="s">
        <v>36</v>
      </c>
      <c r="O19" s="92" t="s">
        <v>36</v>
      </c>
      <c r="P19" s="92" t="s">
        <v>36</v>
      </c>
      <c r="Q19" s="103" t="s">
        <v>36</v>
      </c>
      <c r="R19" s="62"/>
      <c r="S19" s="62"/>
      <c r="T19" s="95">
        <v>72100</v>
      </c>
      <c r="U19" s="172" t="s">
        <v>42</v>
      </c>
      <c r="V19" s="157"/>
      <c r="W19" s="158">
        <v>14000</v>
      </c>
      <c r="X19" s="158">
        <f>19000+25714</f>
        <v>44714</v>
      </c>
      <c r="Y19" s="158"/>
      <c r="Z19" s="148">
        <v>58713</v>
      </c>
      <c r="AA19" s="246"/>
    </row>
    <row r="20" spans="2:27" ht="42.95" customHeight="1">
      <c r="B20" s="240"/>
      <c r="C20" s="99"/>
      <c r="D20" s="225" t="s">
        <v>57</v>
      </c>
      <c r="E20" s="226" t="s">
        <v>58</v>
      </c>
      <c r="F20" s="217" t="s">
        <v>59</v>
      </c>
      <c r="G20" s="92"/>
      <c r="H20" s="104"/>
      <c r="I20" s="92"/>
      <c r="J20" s="92"/>
      <c r="K20" s="92"/>
      <c r="L20" s="92"/>
      <c r="M20" s="92"/>
      <c r="N20" s="92" t="s">
        <v>36</v>
      </c>
      <c r="O20" s="92" t="s">
        <v>36</v>
      </c>
      <c r="P20" s="92" t="s">
        <v>36</v>
      </c>
      <c r="Q20" s="92"/>
      <c r="R20" s="92"/>
      <c r="S20" s="92"/>
      <c r="T20" s="114">
        <v>72100</v>
      </c>
      <c r="U20" s="173" t="s">
        <v>42</v>
      </c>
      <c r="V20" s="159"/>
      <c r="W20" s="159"/>
      <c r="X20" s="159">
        <v>30000</v>
      </c>
      <c r="Y20" s="159">
        <v>37500</v>
      </c>
      <c r="Z20" s="149">
        <v>67500</v>
      </c>
      <c r="AA20" s="247">
        <f>SUM(Z20:Z28)</f>
        <v>242500</v>
      </c>
    </row>
    <row r="21" spans="2:27" ht="42.95" customHeight="1">
      <c r="B21" s="240"/>
      <c r="C21" s="99"/>
      <c r="D21" s="225"/>
      <c r="E21" s="233"/>
      <c r="F21" s="218"/>
      <c r="G21" s="75"/>
      <c r="H21" s="75"/>
      <c r="I21" s="75"/>
      <c r="J21" s="75"/>
      <c r="K21" s="75"/>
      <c r="L21" s="75"/>
      <c r="M21" s="75"/>
      <c r="N21" s="75"/>
      <c r="O21" s="75" t="s">
        <v>36</v>
      </c>
      <c r="P21" s="75" t="s">
        <v>36</v>
      </c>
      <c r="Q21" s="75" t="s">
        <v>36</v>
      </c>
      <c r="R21" s="75" t="s">
        <v>36</v>
      </c>
      <c r="S21" s="107"/>
      <c r="T21" s="109">
        <v>71600</v>
      </c>
      <c r="U21" s="174" t="s">
        <v>44</v>
      </c>
      <c r="V21" s="160"/>
      <c r="W21" s="161"/>
      <c r="X21" s="161">
        <v>1000</v>
      </c>
      <c r="Y21" s="161">
        <v>4250</v>
      </c>
      <c r="Z21" s="150">
        <v>5250</v>
      </c>
      <c r="AA21" s="248"/>
    </row>
    <row r="22" spans="2:27" ht="42.95" customHeight="1">
      <c r="B22" s="240"/>
      <c r="C22" s="99"/>
      <c r="D22" s="226"/>
      <c r="E22" s="234" t="s">
        <v>60</v>
      </c>
      <c r="F22" s="219" t="s">
        <v>59</v>
      </c>
      <c r="G22" s="106"/>
      <c r="H22" s="75"/>
      <c r="I22" s="13" t="s">
        <v>36</v>
      </c>
      <c r="J22" s="13" t="s">
        <v>36</v>
      </c>
      <c r="K22" s="13" t="s">
        <v>36</v>
      </c>
      <c r="L22" s="13" t="s">
        <v>36</v>
      </c>
      <c r="M22" s="75"/>
      <c r="N22" s="75"/>
      <c r="O22" s="75"/>
      <c r="P22" s="75"/>
      <c r="Q22" s="75"/>
      <c r="R22" s="75"/>
      <c r="S22" s="75"/>
      <c r="T22" s="112">
        <v>72100</v>
      </c>
      <c r="U22" s="175" t="s">
        <v>42</v>
      </c>
      <c r="V22" s="161"/>
      <c r="W22" s="161">
        <v>40000</v>
      </c>
      <c r="X22" s="161">
        <v>27500</v>
      </c>
      <c r="Y22" s="161"/>
      <c r="Z22" s="150">
        <v>67500</v>
      </c>
      <c r="AA22" s="248"/>
    </row>
    <row r="23" spans="2:27" ht="42.95" customHeight="1">
      <c r="B23" s="240"/>
      <c r="C23" s="99"/>
      <c r="D23" s="226"/>
      <c r="E23" s="234"/>
      <c r="F23" s="220"/>
      <c r="G23" s="102"/>
      <c r="H23" s="13"/>
      <c r="I23" s="13"/>
      <c r="J23" s="13" t="s">
        <v>36</v>
      </c>
      <c r="K23" s="13" t="s">
        <v>36</v>
      </c>
      <c r="L23" s="13" t="s">
        <v>36</v>
      </c>
      <c r="M23" s="13" t="s">
        <v>36</v>
      </c>
      <c r="N23" s="13" t="s">
        <v>36</v>
      </c>
      <c r="O23" s="13" t="s">
        <v>36</v>
      </c>
      <c r="P23" s="13"/>
      <c r="Q23" s="13"/>
      <c r="R23" s="13"/>
      <c r="S23" s="13"/>
      <c r="T23" s="117">
        <v>71600</v>
      </c>
      <c r="U23" s="176" t="s">
        <v>44</v>
      </c>
      <c r="V23" s="154"/>
      <c r="W23" s="154">
        <v>3000</v>
      </c>
      <c r="X23" s="154">
        <v>2250</v>
      </c>
      <c r="Y23" s="154"/>
      <c r="Z23" s="147">
        <v>5250</v>
      </c>
      <c r="AA23" s="248"/>
    </row>
    <row r="24" spans="2:27" ht="42.95" customHeight="1">
      <c r="B24" s="240"/>
      <c r="C24" s="99"/>
      <c r="D24" s="226"/>
      <c r="E24" s="233" t="s">
        <v>61</v>
      </c>
      <c r="F24" s="219" t="s">
        <v>59</v>
      </c>
      <c r="G24" s="102"/>
      <c r="H24" s="13"/>
      <c r="I24" s="13"/>
      <c r="J24" s="13" t="s">
        <v>36</v>
      </c>
      <c r="K24" s="13" t="s">
        <v>36</v>
      </c>
      <c r="L24" s="13" t="s">
        <v>36</v>
      </c>
      <c r="M24" s="13"/>
      <c r="N24" s="13"/>
      <c r="O24" s="13"/>
      <c r="P24" s="13"/>
      <c r="Q24" s="13"/>
      <c r="R24" s="13"/>
      <c r="S24" s="116"/>
      <c r="T24" s="167">
        <v>72100</v>
      </c>
      <c r="U24" s="172" t="s">
        <v>42</v>
      </c>
      <c r="V24" s="155"/>
      <c r="W24" s="154">
        <v>25000</v>
      </c>
      <c r="X24" s="154">
        <v>15000</v>
      </c>
      <c r="Y24" s="154"/>
      <c r="Z24" s="147">
        <v>40000</v>
      </c>
      <c r="AA24" s="248"/>
    </row>
    <row r="25" spans="2:27" ht="42.95" customHeight="1">
      <c r="B25" s="240"/>
      <c r="C25" s="99"/>
      <c r="D25" s="226"/>
      <c r="E25" s="235"/>
      <c r="F25" s="220"/>
      <c r="G25" s="102"/>
      <c r="H25" s="13" t="s">
        <v>36</v>
      </c>
      <c r="I25" s="13" t="s">
        <v>36</v>
      </c>
      <c r="J25" s="13" t="s">
        <v>36</v>
      </c>
      <c r="K25" s="13" t="s">
        <v>36</v>
      </c>
      <c r="L25" s="13" t="s">
        <v>36</v>
      </c>
      <c r="M25" s="13" t="s">
        <v>36</v>
      </c>
      <c r="N25" s="13" t="s">
        <v>36</v>
      </c>
      <c r="O25" s="13" t="s">
        <v>36</v>
      </c>
      <c r="P25" s="13"/>
      <c r="Q25" s="13"/>
      <c r="R25" s="13"/>
      <c r="S25" s="13"/>
      <c r="T25" s="117">
        <v>71600</v>
      </c>
      <c r="U25" s="176" t="s">
        <v>44</v>
      </c>
      <c r="V25" s="154"/>
      <c r="W25" s="154">
        <v>4000</v>
      </c>
      <c r="X25" s="154">
        <v>4000</v>
      </c>
      <c r="Y25" s="154"/>
      <c r="Z25" s="147">
        <v>8000</v>
      </c>
      <c r="AA25" s="248"/>
    </row>
    <row r="26" spans="2:27" ht="42.95" customHeight="1">
      <c r="B26" s="240"/>
      <c r="C26" s="99"/>
      <c r="D26" s="226"/>
      <c r="E26" s="219" t="s">
        <v>62</v>
      </c>
      <c r="F26" s="217" t="s">
        <v>59</v>
      </c>
      <c r="G26" s="13"/>
      <c r="H26" s="13"/>
      <c r="I26" s="13"/>
      <c r="J26" s="13" t="s">
        <v>36</v>
      </c>
      <c r="K26" s="13" t="s">
        <v>36</v>
      </c>
      <c r="L26" s="13" t="s">
        <v>36</v>
      </c>
      <c r="M26" s="13" t="s">
        <v>36</v>
      </c>
      <c r="N26" s="13"/>
      <c r="O26" s="13"/>
      <c r="P26" s="13"/>
      <c r="Q26" s="13"/>
      <c r="R26" s="13"/>
      <c r="S26" s="13"/>
      <c r="T26" s="119">
        <v>74200</v>
      </c>
      <c r="U26" s="170" t="s">
        <v>46</v>
      </c>
      <c r="V26" s="154"/>
      <c r="W26" s="154">
        <v>5000</v>
      </c>
      <c r="X26" s="154">
        <v>5500</v>
      </c>
      <c r="Y26" s="154"/>
      <c r="Z26" s="147">
        <v>10500</v>
      </c>
      <c r="AA26" s="248"/>
    </row>
    <row r="27" spans="2:27" ht="42.95" customHeight="1">
      <c r="B27" s="240"/>
      <c r="C27" s="99"/>
      <c r="D27" s="226"/>
      <c r="E27" s="236"/>
      <c r="F27" s="221"/>
      <c r="G27" s="13"/>
      <c r="H27" s="13"/>
      <c r="I27" s="13"/>
      <c r="J27" s="13"/>
      <c r="K27" s="13" t="s">
        <v>36</v>
      </c>
      <c r="L27" s="13" t="s">
        <v>36</v>
      </c>
      <c r="M27" s="13" t="s">
        <v>36</v>
      </c>
      <c r="N27" s="13"/>
      <c r="O27" s="13"/>
      <c r="P27" s="13"/>
      <c r="Q27" s="13"/>
      <c r="R27" s="13"/>
      <c r="S27" s="13"/>
      <c r="T27" s="119" t="s">
        <v>63</v>
      </c>
      <c r="U27" s="170" t="s">
        <v>64</v>
      </c>
      <c r="V27" s="154"/>
      <c r="W27" s="154">
        <v>10000</v>
      </c>
      <c r="X27" s="154">
        <v>10000</v>
      </c>
      <c r="Y27" s="154"/>
      <c r="Z27" s="147">
        <v>20000</v>
      </c>
      <c r="AA27" s="248"/>
    </row>
    <row r="28" spans="2:27" ht="42.95" customHeight="1">
      <c r="B28" s="240"/>
      <c r="C28" s="99"/>
      <c r="D28" s="225"/>
      <c r="E28" s="220"/>
      <c r="F28" s="222"/>
      <c r="G28" s="13"/>
      <c r="H28" s="13"/>
      <c r="I28" s="13"/>
      <c r="J28" s="13" t="s">
        <v>36</v>
      </c>
      <c r="K28" s="13" t="s">
        <v>36</v>
      </c>
      <c r="L28" s="13" t="s">
        <v>36</v>
      </c>
      <c r="M28" s="13" t="s">
        <v>36</v>
      </c>
      <c r="N28" s="13" t="s">
        <v>36</v>
      </c>
      <c r="O28" s="13" t="s">
        <v>36</v>
      </c>
      <c r="P28" s="13"/>
      <c r="Q28" s="13"/>
      <c r="R28" s="13"/>
      <c r="S28" s="13"/>
      <c r="T28" s="117">
        <v>71600</v>
      </c>
      <c r="U28" s="176" t="s">
        <v>44</v>
      </c>
      <c r="V28" s="154"/>
      <c r="W28" s="154">
        <v>8500</v>
      </c>
      <c r="X28" s="154">
        <v>10000</v>
      </c>
      <c r="Y28" s="154"/>
      <c r="Z28" s="147">
        <v>18500</v>
      </c>
      <c r="AA28" s="249"/>
    </row>
    <row r="29" spans="2:27" ht="26.85" customHeight="1">
      <c r="B29" s="49" t="s">
        <v>65</v>
      </c>
      <c r="C29" s="28"/>
      <c r="D29" s="146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38"/>
      <c r="U29" s="177"/>
      <c r="V29" s="189">
        <f>SUM(V30:V37)</f>
        <v>0</v>
      </c>
      <c r="W29" s="189">
        <f t="shared" ref="W29:Y29" si="1">SUM(W30:W37)</f>
        <v>111279.7</v>
      </c>
      <c r="X29" s="189">
        <f t="shared" si="1"/>
        <v>59691.3</v>
      </c>
      <c r="Y29" s="189">
        <f t="shared" si="1"/>
        <v>0</v>
      </c>
      <c r="Z29" s="151">
        <f>SUM(Z30:Z37)</f>
        <v>170971</v>
      </c>
      <c r="AA29" s="152">
        <f>SUM(AA30:AA37)</f>
        <v>170971</v>
      </c>
    </row>
    <row r="30" spans="2:27" ht="36.950000000000003" customHeight="1">
      <c r="B30" s="241" t="s">
        <v>31</v>
      </c>
      <c r="C30" s="230"/>
      <c r="D30" s="223" t="s">
        <v>66</v>
      </c>
      <c r="E30" s="7" t="s">
        <v>67</v>
      </c>
      <c r="F30" s="13" t="s">
        <v>68</v>
      </c>
      <c r="G30" s="23"/>
      <c r="H30" s="23" t="s">
        <v>36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58">
        <v>72100</v>
      </c>
      <c r="U30" s="170" t="s">
        <v>69</v>
      </c>
      <c r="V30" s="154"/>
      <c r="W30" s="154"/>
      <c r="X30" s="154"/>
      <c r="Y30" s="154"/>
      <c r="Z30" s="147">
        <v>0</v>
      </c>
      <c r="AA30" s="244">
        <f>SUM(Z30:Z37)</f>
        <v>170971</v>
      </c>
    </row>
    <row r="31" spans="2:27" ht="36.950000000000003" customHeight="1">
      <c r="B31" s="241"/>
      <c r="C31" s="230"/>
      <c r="D31" s="223"/>
      <c r="E31" s="7" t="s">
        <v>70</v>
      </c>
      <c r="F31" s="13" t="s">
        <v>68</v>
      </c>
      <c r="G31" s="23"/>
      <c r="H31" s="23"/>
      <c r="I31" s="23" t="s">
        <v>36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58">
        <v>74100</v>
      </c>
      <c r="U31" s="170" t="s">
        <v>71</v>
      </c>
      <c r="V31" s="154"/>
      <c r="W31" s="154"/>
      <c r="X31" s="154"/>
      <c r="Y31" s="154"/>
      <c r="Z31" s="147">
        <v>0</v>
      </c>
      <c r="AA31" s="244"/>
    </row>
    <row r="32" spans="2:27" ht="39">
      <c r="B32" s="241"/>
      <c r="C32" s="230"/>
      <c r="D32" s="223"/>
      <c r="E32" s="7" t="s">
        <v>72</v>
      </c>
      <c r="F32" s="13" t="s">
        <v>68</v>
      </c>
      <c r="G32" s="23"/>
      <c r="H32" s="23" t="s">
        <v>36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58">
        <v>74100</v>
      </c>
      <c r="U32" s="170" t="s">
        <v>73</v>
      </c>
      <c r="V32" s="154"/>
      <c r="W32" s="154"/>
      <c r="X32" s="154"/>
      <c r="Y32" s="154"/>
      <c r="Z32" s="147">
        <v>0</v>
      </c>
      <c r="AA32" s="244"/>
    </row>
    <row r="33" spans="2:27" ht="36.950000000000003" customHeight="1">
      <c r="B33" s="241"/>
      <c r="C33" s="230"/>
      <c r="D33" s="223"/>
      <c r="E33" s="7" t="s">
        <v>74</v>
      </c>
      <c r="F33" s="13" t="s">
        <v>68</v>
      </c>
      <c r="G33" s="23"/>
      <c r="H33" s="23"/>
      <c r="I33" s="23" t="s">
        <v>36</v>
      </c>
      <c r="J33" s="23" t="s">
        <v>36</v>
      </c>
      <c r="K33" s="23" t="s">
        <v>36</v>
      </c>
      <c r="L33" s="23" t="s">
        <v>36</v>
      </c>
      <c r="M33" s="23" t="s">
        <v>36</v>
      </c>
      <c r="N33" s="23"/>
      <c r="O33" s="23"/>
      <c r="P33" s="23"/>
      <c r="Q33" s="23"/>
      <c r="R33" s="23"/>
      <c r="S33" s="23"/>
      <c r="T33" s="58">
        <v>72100</v>
      </c>
      <c r="U33" s="170" t="s">
        <v>75</v>
      </c>
      <c r="V33" s="154"/>
      <c r="W33" s="154">
        <v>111279.7</v>
      </c>
      <c r="X33" s="154">
        <v>47691.3</v>
      </c>
      <c r="Y33" s="154"/>
      <c r="Z33" s="147">
        <v>158971</v>
      </c>
      <c r="AA33" s="244"/>
    </row>
    <row r="34" spans="2:27" ht="36.950000000000003" customHeight="1">
      <c r="B34" s="241"/>
      <c r="C34" s="230"/>
      <c r="D34" s="223"/>
      <c r="E34" s="7" t="s">
        <v>76</v>
      </c>
      <c r="F34" s="13" t="s">
        <v>68</v>
      </c>
      <c r="G34" s="23"/>
      <c r="H34" s="23"/>
      <c r="I34" s="23"/>
      <c r="J34" s="23" t="s">
        <v>36</v>
      </c>
      <c r="K34" s="23" t="s">
        <v>36</v>
      </c>
      <c r="L34" s="23" t="s">
        <v>36</v>
      </c>
      <c r="M34" s="23"/>
      <c r="N34" s="23"/>
      <c r="O34" s="23"/>
      <c r="P34" s="23"/>
      <c r="Q34" s="23"/>
      <c r="R34" s="23"/>
      <c r="S34" s="23"/>
      <c r="T34" s="58">
        <v>74100</v>
      </c>
      <c r="U34" s="170" t="s">
        <v>77</v>
      </c>
      <c r="V34" s="154"/>
      <c r="W34" s="154"/>
      <c r="X34" s="154"/>
      <c r="Y34" s="154"/>
      <c r="Z34" s="147">
        <v>0</v>
      </c>
      <c r="AA34" s="244"/>
    </row>
    <row r="35" spans="2:27" ht="36.950000000000003" customHeight="1">
      <c r="B35" s="241"/>
      <c r="C35" s="230"/>
      <c r="D35" s="223"/>
      <c r="E35" s="7" t="s">
        <v>78</v>
      </c>
      <c r="F35" s="13" t="s">
        <v>68</v>
      </c>
      <c r="G35" s="23"/>
      <c r="H35" s="23"/>
      <c r="I35" s="23"/>
      <c r="J35" s="23"/>
      <c r="K35" s="23"/>
      <c r="L35" s="23"/>
      <c r="M35" s="23"/>
      <c r="N35" s="23" t="s">
        <v>36</v>
      </c>
      <c r="O35" s="23"/>
      <c r="P35" s="23"/>
      <c r="Q35" s="23"/>
      <c r="R35" s="23"/>
      <c r="S35" s="23"/>
      <c r="T35" s="58">
        <v>71300</v>
      </c>
      <c r="U35" s="170" t="s">
        <v>79</v>
      </c>
      <c r="V35" s="154"/>
      <c r="W35" s="154"/>
      <c r="X35" s="154">
        <v>2000</v>
      </c>
      <c r="Y35" s="154"/>
      <c r="Z35" s="147">
        <v>2000</v>
      </c>
      <c r="AA35" s="244"/>
    </row>
    <row r="36" spans="2:27" ht="54" customHeight="1">
      <c r="B36" s="241"/>
      <c r="C36" s="230"/>
      <c r="D36" s="223"/>
      <c r="E36" s="7" t="s">
        <v>80</v>
      </c>
      <c r="F36" s="13" t="s">
        <v>68</v>
      </c>
      <c r="G36" s="23"/>
      <c r="H36" s="23"/>
      <c r="I36" s="23"/>
      <c r="J36" s="23"/>
      <c r="K36" s="23"/>
      <c r="L36" s="23"/>
      <c r="M36" s="23"/>
      <c r="N36" s="23"/>
      <c r="O36" s="23" t="s">
        <v>36</v>
      </c>
      <c r="P36" s="23"/>
      <c r="Q36" s="23"/>
      <c r="R36" s="23"/>
      <c r="S36" s="23"/>
      <c r="T36" s="58">
        <v>72600</v>
      </c>
      <c r="U36" s="170" t="s">
        <v>81</v>
      </c>
      <c r="V36" s="154"/>
      <c r="W36" s="154"/>
      <c r="X36" s="154">
        <v>10000</v>
      </c>
      <c r="Y36" s="154"/>
      <c r="Z36" s="147">
        <v>10000</v>
      </c>
      <c r="AA36" s="244"/>
    </row>
    <row r="37" spans="2:27" ht="48.95" customHeight="1">
      <c r="B37" s="241"/>
      <c r="C37" s="230"/>
      <c r="D37" s="223"/>
      <c r="E37" s="7" t="s">
        <v>82</v>
      </c>
      <c r="F37" s="13" t="s">
        <v>68</v>
      </c>
      <c r="G37" s="23"/>
      <c r="H37" s="23"/>
      <c r="I37" s="23"/>
      <c r="J37" s="23"/>
      <c r="K37" s="23"/>
      <c r="L37" s="23"/>
      <c r="M37" s="23"/>
      <c r="N37" s="23"/>
      <c r="O37" s="23"/>
      <c r="P37" s="23" t="s">
        <v>36</v>
      </c>
      <c r="Q37" s="23" t="s">
        <v>36</v>
      </c>
      <c r="R37" s="23" t="s">
        <v>36</v>
      </c>
      <c r="S37" s="23"/>
      <c r="T37" s="58">
        <v>74100</v>
      </c>
      <c r="U37" s="170" t="s">
        <v>83</v>
      </c>
      <c r="V37" s="154"/>
      <c r="W37" s="154"/>
      <c r="X37" s="154"/>
      <c r="Y37" s="154"/>
      <c r="Z37" s="147">
        <v>0</v>
      </c>
      <c r="AA37" s="244"/>
    </row>
    <row r="38" spans="2:27" ht="29.85" customHeight="1">
      <c r="B38" s="76" t="s">
        <v>84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37"/>
      <c r="U38" s="178"/>
      <c r="V38" s="189">
        <f>SUM(V39:V51)</f>
        <v>0</v>
      </c>
      <c r="W38" s="189">
        <f t="shared" ref="W38:Z38" si="2">SUM(W39:W51)</f>
        <v>663812.69999999995</v>
      </c>
      <c r="X38" s="189">
        <f t="shared" si="2"/>
        <v>534106.30000000005</v>
      </c>
      <c r="Y38" s="189">
        <f t="shared" si="2"/>
        <v>0</v>
      </c>
      <c r="Z38" s="189">
        <f t="shared" si="2"/>
        <v>1197919</v>
      </c>
      <c r="AA38" s="152">
        <f>SUM(AA39:AA51)</f>
        <v>1197919</v>
      </c>
    </row>
    <row r="39" spans="2:27" ht="32.1" customHeight="1">
      <c r="B39" s="224" t="s">
        <v>31</v>
      </c>
      <c r="C39" s="229" t="s">
        <v>85</v>
      </c>
      <c r="D39" s="224" t="s">
        <v>86</v>
      </c>
      <c r="E39" s="67" t="s">
        <v>87</v>
      </c>
      <c r="F39" s="211" t="s">
        <v>68</v>
      </c>
      <c r="G39" s="62"/>
      <c r="H39" s="62" t="s">
        <v>36</v>
      </c>
      <c r="I39" s="62" t="s">
        <v>36</v>
      </c>
      <c r="J39" s="62" t="s">
        <v>36</v>
      </c>
      <c r="K39" s="62" t="s">
        <v>36</v>
      </c>
      <c r="L39" s="62" t="s">
        <v>36</v>
      </c>
      <c r="M39" s="62" t="s">
        <v>36</v>
      </c>
      <c r="N39" s="62"/>
      <c r="O39" s="62"/>
      <c r="P39" s="62"/>
      <c r="Q39" s="62"/>
      <c r="R39" s="62"/>
      <c r="S39" s="62"/>
      <c r="T39" s="36">
        <v>72100</v>
      </c>
      <c r="U39" s="179" t="s">
        <v>75</v>
      </c>
      <c r="V39" s="162"/>
      <c r="W39" s="162">
        <v>74214.7</v>
      </c>
      <c r="X39" s="162">
        <v>31806.3</v>
      </c>
      <c r="Y39" s="162"/>
      <c r="Z39" s="153">
        <v>106021</v>
      </c>
      <c r="AA39" s="243">
        <f>SUM(Z39:Z41)</f>
        <v>116021</v>
      </c>
    </row>
    <row r="40" spans="2:27" ht="27.6" customHeight="1">
      <c r="B40" s="224"/>
      <c r="C40" s="229"/>
      <c r="D40" s="227"/>
      <c r="E40" s="67" t="s">
        <v>88</v>
      </c>
      <c r="F40" s="211"/>
      <c r="G40" s="62"/>
      <c r="H40" s="62" t="s">
        <v>36</v>
      </c>
      <c r="I40" s="62" t="s">
        <v>36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36">
        <v>71300</v>
      </c>
      <c r="U40" s="179" t="s">
        <v>89</v>
      </c>
      <c r="V40" s="162"/>
      <c r="W40" s="162">
        <v>10000</v>
      </c>
      <c r="X40" s="162"/>
      <c r="Y40" s="162"/>
      <c r="Z40" s="153">
        <v>10000</v>
      </c>
      <c r="AA40" s="243"/>
    </row>
    <row r="41" spans="2:27" ht="36" customHeight="1">
      <c r="B41" s="224"/>
      <c r="C41" s="229"/>
      <c r="D41" s="227"/>
      <c r="E41" s="7" t="s">
        <v>90</v>
      </c>
      <c r="F41" s="211"/>
      <c r="G41" s="13"/>
      <c r="H41" s="13"/>
      <c r="I41" s="13"/>
      <c r="J41" s="13"/>
      <c r="K41" s="13"/>
      <c r="L41" s="13" t="s">
        <v>36</v>
      </c>
      <c r="M41" s="13" t="s">
        <v>36</v>
      </c>
      <c r="N41" s="13" t="s">
        <v>36</v>
      </c>
      <c r="O41" s="13" t="s">
        <v>36</v>
      </c>
      <c r="P41" s="13"/>
      <c r="Q41" s="13"/>
      <c r="R41" s="13"/>
      <c r="S41" s="13"/>
      <c r="T41" s="36">
        <v>74100</v>
      </c>
      <c r="U41" s="179" t="s">
        <v>91</v>
      </c>
      <c r="V41" s="162"/>
      <c r="W41" s="162"/>
      <c r="X41" s="162"/>
      <c r="Y41" s="162"/>
      <c r="Z41" s="153">
        <v>0</v>
      </c>
      <c r="AA41" s="243"/>
    </row>
    <row r="42" spans="2:27" ht="36" customHeight="1">
      <c r="B42" s="224"/>
      <c r="C42" s="229" t="s">
        <v>93</v>
      </c>
      <c r="D42" s="223" t="s">
        <v>94</v>
      </c>
      <c r="E42" s="7" t="s">
        <v>95</v>
      </c>
      <c r="F42" s="211" t="s">
        <v>96</v>
      </c>
      <c r="G42" s="13" t="s">
        <v>36</v>
      </c>
      <c r="H42" s="13" t="s">
        <v>36</v>
      </c>
      <c r="I42" s="13" t="s">
        <v>36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36">
        <v>71300</v>
      </c>
      <c r="U42" s="179" t="s">
        <v>97</v>
      </c>
      <c r="V42" s="162"/>
      <c r="W42" s="162">
        <v>7000</v>
      </c>
      <c r="X42" s="162"/>
      <c r="Y42" s="162"/>
      <c r="Z42" s="153">
        <v>7000</v>
      </c>
      <c r="AA42" s="244">
        <f>SUM(Z42:Z44)</f>
        <v>156343</v>
      </c>
    </row>
    <row r="43" spans="2:27" ht="36" customHeight="1">
      <c r="B43" s="224"/>
      <c r="C43" s="229"/>
      <c r="D43" s="223"/>
      <c r="E43" s="72" t="s">
        <v>98</v>
      </c>
      <c r="F43" s="212"/>
      <c r="G43" s="62"/>
      <c r="H43" s="62"/>
      <c r="I43" s="62" t="s">
        <v>36</v>
      </c>
      <c r="J43" s="62" t="s">
        <v>36</v>
      </c>
      <c r="K43" s="62" t="s">
        <v>36</v>
      </c>
      <c r="L43" s="62" t="s">
        <v>36</v>
      </c>
      <c r="M43" s="62" t="s">
        <v>36</v>
      </c>
      <c r="N43" s="62"/>
      <c r="O43" s="62"/>
      <c r="P43" s="62"/>
      <c r="Q43" s="62"/>
      <c r="R43" s="62"/>
      <c r="S43" s="62"/>
      <c r="T43" s="36">
        <v>73200</v>
      </c>
      <c r="U43" s="179" t="s">
        <v>99</v>
      </c>
      <c r="V43" s="162"/>
      <c r="W43" s="162">
        <v>99343</v>
      </c>
      <c r="X43" s="162"/>
      <c r="Y43" s="162"/>
      <c r="Z43" s="153">
        <v>99343</v>
      </c>
      <c r="AA43" s="244"/>
    </row>
    <row r="44" spans="2:27" ht="36" customHeight="1">
      <c r="B44" s="224"/>
      <c r="C44" s="22"/>
      <c r="D44" s="223"/>
      <c r="E44" s="69" t="s">
        <v>100</v>
      </c>
      <c r="F44" s="213"/>
      <c r="G44" s="62"/>
      <c r="H44" s="62" t="s">
        <v>36</v>
      </c>
      <c r="I44" s="62" t="s">
        <v>36</v>
      </c>
      <c r="J44" s="62" t="s">
        <v>36</v>
      </c>
      <c r="K44" s="62" t="s">
        <v>36</v>
      </c>
      <c r="L44" s="62" t="s">
        <v>36</v>
      </c>
      <c r="M44" s="62" t="s">
        <v>36</v>
      </c>
      <c r="N44" s="62" t="s">
        <v>36</v>
      </c>
      <c r="O44" s="62" t="s">
        <v>36</v>
      </c>
      <c r="P44" s="62"/>
      <c r="Q44" s="62"/>
      <c r="R44" s="62"/>
      <c r="S44" s="62"/>
      <c r="T44" s="36">
        <v>71300</v>
      </c>
      <c r="U44" s="179" t="s">
        <v>97</v>
      </c>
      <c r="V44" s="162"/>
      <c r="W44" s="162">
        <v>24500</v>
      </c>
      <c r="X44" s="162">
        <v>25500</v>
      </c>
      <c r="Y44" s="162"/>
      <c r="Z44" s="153">
        <v>50000</v>
      </c>
      <c r="AA44" s="245"/>
    </row>
    <row r="45" spans="2:27" ht="36" customHeight="1">
      <c r="B45" s="224"/>
      <c r="C45" s="230"/>
      <c r="D45" s="227" t="s">
        <v>101</v>
      </c>
      <c r="E45" s="69" t="s">
        <v>102</v>
      </c>
      <c r="F45" s="211" t="s">
        <v>96</v>
      </c>
      <c r="G45" s="62" t="s">
        <v>36</v>
      </c>
      <c r="H45" s="62" t="s">
        <v>36</v>
      </c>
      <c r="I45" s="62" t="s">
        <v>36</v>
      </c>
      <c r="J45" s="62" t="s">
        <v>36</v>
      </c>
      <c r="K45" s="62" t="s">
        <v>36</v>
      </c>
      <c r="L45" s="62" t="s">
        <v>36</v>
      </c>
      <c r="M45" s="62" t="s">
        <v>36</v>
      </c>
      <c r="N45" s="62" t="s">
        <v>36</v>
      </c>
      <c r="O45" s="62"/>
      <c r="P45" s="62"/>
      <c r="Q45" s="62"/>
      <c r="R45" s="62"/>
      <c r="S45" s="62"/>
      <c r="T45" s="36">
        <v>71300</v>
      </c>
      <c r="U45" s="179" t="s">
        <v>97</v>
      </c>
      <c r="V45" s="162"/>
      <c r="W45" s="162">
        <v>39200</v>
      </c>
      <c r="X45" s="162">
        <v>40800</v>
      </c>
      <c r="Y45" s="162"/>
      <c r="Z45" s="153">
        <v>80000</v>
      </c>
      <c r="AA45" s="244">
        <f>SUM(Z45:Z47)</f>
        <v>120000</v>
      </c>
    </row>
    <row r="46" spans="2:27" ht="36" customHeight="1">
      <c r="B46" s="224"/>
      <c r="C46" s="230"/>
      <c r="D46" s="227"/>
      <c r="E46" s="68" t="s">
        <v>103</v>
      </c>
      <c r="F46" s="212"/>
      <c r="G46" s="62"/>
      <c r="H46" s="62" t="s">
        <v>36</v>
      </c>
      <c r="I46" s="62" t="s">
        <v>36</v>
      </c>
      <c r="J46" s="62" t="s">
        <v>36</v>
      </c>
      <c r="K46" s="62" t="s">
        <v>36</v>
      </c>
      <c r="L46" s="62" t="s">
        <v>36</v>
      </c>
      <c r="M46" s="62" t="s">
        <v>36</v>
      </c>
      <c r="N46" s="62" t="s">
        <v>36</v>
      </c>
      <c r="O46" s="62" t="s">
        <v>36</v>
      </c>
      <c r="P46" s="62"/>
      <c r="Q46" s="62"/>
      <c r="R46" s="62"/>
      <c r="S46" s="62"/>
      <c r="T46" s="36">
        <v>72500</v>
      </c>
      <c r="U46" s="179" t="s">
        <v>104</v>
      </c>
      <c r="V46" s="162"/>
      <c r="W46" s="162">
        <v>20000</v>
      </c>
      <c r="X46" s="162"/>
      <c r="Y46" s="162"/>
      <c r="Z46" s="153">
        <v>20000</v>
      </c>
      <c r="AA46" s="244"/>
    </row>
    <row r="47" spans="2:27" ht="36" customHeight="1">
      <c r="B47" s="224"/>
      <c r="C47" s="230"/>
      <c r="D47" s="227"/>
      <c r="E47" s="67" t="s">
        <v>105</v>
      </c>
      <c r="F47" s="213"/>
      <c r="G47" s="62"/>
      <c r="H47" s="62" t="s">
        <v>36</v>
      </c>
      <c r="I47" s="62" t="s">
        <v>36</v>
      </c>
      <c r="J47" s="62" t="s">
        <v>36</v>
      </c>
      <c r="K47" s="62" t="s">
        <v>36</v>
      </c>
      <c r="L47" s="62"/>
      <c r="M47" s="62"/>
      <c r="N47" s="62"/>
      <c r="O47" s="62"/>
      <c r="P47" s="62"/>
      <c r="Q47" s="62"/>
      <c r="R47" s="62"/>
      <c r="S47" s="62"/>
      <c r="T47" s="36">
        <v>71300</v>
      </c>
      <c r="U47" s="179" t="s">
        <v>97</v>
      </c>
      <c r="V47" s="162"/>
      <c r="W47" s="162">
        <v>20000</v>
      </c>
      <c r="X47" s="162"/>
      <c r="Y47" s="162"/>
      <c r="Z47" s="153">
        <v>20000</v>
      </c>
      <c r="AA47" s="245"/>
    </row>
    <row r="48" spans="2:27" ht="33" customHeight="1">
      <c r="B48" s="227"/>
      <c r="C48" s="230"/>
      <c r="D48" s="224" t="s">
        <v>106</v>
      </c>
      <c r="E48" s="224" t="s">
        <v>107</v>
      </c>
      <c r="F48" s="211" t="s">
        <v>59</v>
      </c>
      <c r="G48" s="62" t="s">
        <v>36</v>
      </c>
      <c r="H48" s="62" t="s">
        <v>36</v>
      </c>
      <c r="I48" s="62" t="s">
        <v>36</v>
      </c>
      <c r="J48" s="62" t="s">
        <v>36</v>
      </c>
      <c r="K48" s="62" t="s">
        <v>36</v>
      </c>
      <c r="L48" s="62" t="s">
        <v>36</v>
      </c>
      <c r="M48" s="62" t="s">
        <v>36</v>
      </c>
      <c r="N48" s="62" t="s">
        <v>36</v>
      </c>
      <c r="O48" s="62" t="s">
        <v>36</v>
      </c>
      <c r="P48" s="62"/>
      <c r="Q48" s="62"/>
      <c r="R48" s="62"/>
      <c r="S48" s="62"/>
      <c r="T48" s="120">
        <v>71300</v>
      </c>
      <c r="U48" s="179" t="s">
        <v>97</v>
      </c>
      <c r="V48" s="162"/>
      <c r="W48" s="162">
        <v>10000</v>
      </c>
      <c r="X48" s="162">
        <v>11000</v>
      </c>
      <c r="Y48" s="162"/>
      <c r="Z48" s="153">
        <v>21000</v>
      </c>
      <c r="AA48" s="244">
        <f>SUM(Z48:Z51)</f>
        <v>805555</v>
      </c>
    </row>
    <row r="49" spans="2:30" ht="33" customHeight="1">
      <c r="B49" s="227"/>
      <c r="C49" s="230"/>
      <c r="D49" s="227"/>
      <c r="E49" s="228"/>
      <c r="F49" s="213"/>
      <c r="G49" s="62"/>
      <c r="H49" s="62" t="s">
        <v>36</v>
      </c>
      <c r="I49" s="62" t="s">
        <v>36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86">
        <v>72100</v>
      </c>
      <c r="U49" s="172" t="s">
        <v>42</v>
      </c>
      <c r="V49" s="162"/>
      <c r="W49" s="162">
        <v>25000</v>
      </c>
      <c r="X49" s="162"/>
      <c r="Y49" s="162"/>
      <c r="Z49" s="153">
        <v>25000</v>
      </c>
      <c r="AA49" s="244"/>
    </row>
    <row r="50" spans="2:30" ht="33" customHeight="1">
      <c r="B50" s="224"/>
      <c r="C50" s="230"/>
      <c r="D50" s="227"/>
      <c r="E50" s="224" t="s">
        <v>108</v>
      </c>
      <c r="F50" s="211" t="s">
        <v>59</v>
      </c>
      <c r="G50" s="62"/>
      <c r="H50" s="62"/>
      <c r="I50" s="62" t="s">
        <v>36</v>
      </c>
      <c r="J50" s="62" t="s">
        <v>36</v>
      </c>
      <c r="K50" s="62" t="s">
        <v>36</v>
      </c>
      <c r="L50" s="62" t="s">
        <v>36</v>
      </c>
      <c r="M50" s="62" t="s">
        <v>36</v>
      </c>
      <c r="N50" s="62" t="s">
        <v>36</v>
      </c>
      <c r="O50" s="62" t="s">
        <v>36</v>
      </c>
      <c r="P50" s="62"/>
      <c r="Q50" s="62"/>
      <c r="R50" s="62"/>
      <c r="S50" s="62"/>
      <c r="T50" s="86">
        <v>72100</v>
      </c>
      <c r="U50" s="172" t="s">
        <v>42</v>
      </c>
      <c r="V50" s="162"/>
      <c r="W50" s="162">
        <v>329555</v>
      </c>
      <c r="X50" s="162">
        <v>420000</v>
      </c>
      <c r="Y50" s="162"/>
      <c r="Z50" s="153">
        <v>749555</v>
      </c>
      <c r="AA50" s="244"/>
    </row>
    <row r="51" spans="2:30" ht="33" customHeight="1">
      <c r="B51" s="224"/>
      <c r="C51" s="230"/>
      <c r="D51" s="228"/>
      <c r="E51" s="228"/>
      <c r="F51" s="213"/>
      <c r="G51" s="62"/>
      <c r="H51" s="62"/>
      <c r="I51" s="62"/>
      <c r="J51" s="62" t="s">
        <v>36</v>
      </c>
      <c r="K51" s="62" t="s">
        <v>36</v>
      </c>
      <c r="L51" s="62" t="s">
        <v>36</v>
      </c>
      <c r="M51" s="62" t="s">
        <v>36</v>
      </c>
      <c r="N51" s="62" t="s">
        <v>36</v>
      </c>
      <c r="O51" s="62" t="s">
        <v>36</v>
      </c>
      <c r="P51" s="62"/>
      <c r="Q51" s="62"/>
      <c r="R51" s="62"/>
      <c r="S51" s="62"/>
      <c r="T51" s="117">
        <v>71600</v>
      </c>
      <c r="U51" s="176" t="s">
        <v>44</v>
      </c>
      <c r="V51" s="162"/>
      <c r="W51" s="162">
        <v>5000</v>
      </c>
      <c r="X51" s="162">
        <v>5000</v>
      </c>
      <c r="Y51" s="162"/>
      <c r="Z51" s="153">
        <v>10000</v>
      </c>
      <c r="AA51" s="245"/>
    </row>
    <row r="52" spans="2:30" ht="35.25" customHeight="1">
      <c r="B52" s="27" t="s">
        <v>109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38"/>
      <c r="U52" s="177"/>
      <c r="V52" s="189">
        <f>SUM(V53:V60)</f>
        <v>0</v>
      </c>
      <c r="W52" s="189">
        <f t="shared" ref="W52:Z52" si="3">SUM(W53:W60)</f>
        <v>124000</v>
      </c>
      <c r="X52" s="189">
        <f t="shared" si="3"/>
        <v>136732.44</v>
      </c>
      <c r="Y52" s="189">
        <f t="shared" si="3"/>
        <v>126000</v>
      </c>
      <c r="Z52" s="189">
        <f t="shared" si="3"/>
        <v>386732.44</v>
      </c>
      <c r="AA52" s="152">
        <f>SUM(AA53:AA60)</f>
        <v>386732.44</v>
      </c>
      <c r="AB52" s="73"/>
    </row>
    <row r="53" spans="2:30" ht="33.950000000000003" customHeight="1">
      <c r="B53" s="237"/>
      <c r="C53" s="7"/>
      <c r="D53" s="7" t="s">
        <v>110</v>
      </c>
      <c r="E53" s="7" t="s">
        <v>111</v>
      </c>
      <c r="F53" s="13" t="s">
        <v>112</v>
      </c>
      <c r="G53" s="13"/>
      <c r="H53" s="62" t="s">
        <v>36</v>
      </c>
      <c r="I53" s="62" t="s">
        <v>36</v>
      </c>
      <c r="J53" s="13"/>
      <c r="K53" s="13"/>
      <c r="L53" s="62" t="s">
        <v>36</v>
      </c>
      <c r="M53" s="62" t="s">
        <v>36</v>
      </c>
      <c r="N53" s="13"/>
      <c r="O53" s="13"/>
      <c r="P53" s="62" t="s">
        <v>36</v>
      </c>
      <c r="Q53" s="62" t="s">
        <v>36</v>
      </c>
      <c r="R53" s="62" t="s">
        <v>36</v>
      </c>
      <c r="S53" s="62" t="s">
        <v>36</v>
      </c>
      <c r="T53" s="36">
        <v>71300</v>
      </c>
      <c r="U53" s="179" t="s">
        <v>97</v>
      </c>
      <c r="V53" s="163">
        <v>0</v>
      </c>
      <c r="W53" s="163">
        <v>4000</v>
      </c>
      <c r="X53" s="163">
        <v>6000</v>
      </c>
      <c r="Y53" s="163">
        <v>10000</v>
      </c>
      <c r="Z53" s="163">
        <f t="shared" ref="Z53:Z54" si="4">SUM(V53:Y53)</f>
        <v>20000</v>
      </c>
      <c r="AA53" s="163">
        <f>Z53</f>
        <v>20000</v>
      </c>
    </row>
    <row r="54" spans="2:30" ht="33.950000000000003" customHeight="1">
      <c r="B54" s="238"/>
      <c r="C54" s="7"/>
      <c r="D54" s="7" t="s">
        <v>44</v>
      </c>
      <c r="E54" s="7" t="s">
        <v>44</v>
      </c>
      <c r="F54" s="13" t="s">
        <v>112</v>
      </c>
      <c r="G54" s="13"/>
      <c r="H54" s="13"/>
      <c r="I54" s="62" t="s">
        <v>36</v>
      </c>
      <c r="J54" s="13"/>
      <c r="K54" s="13"/>
      <c r="L54" s="62" t="s">
        <v>36</v>
      </c>
      <c r="M54" s="62" t="s">
        <v>36</v>
      </c>
      <c r="N54" s="13"/>
      <c r="O54" s="13"/>
      <c r="P54" s="62" t="s">
        <v>36</v>
      </c>
      <c r="Q54" s="62" t="s">
        <v>36</v>
      </c>
      <c r="R54" s="13"/>
      <c r="S54" s="36"/>
      <c r="T54" s="36">
        <v>71600</v>
      </c>
      <c r="U54" s="179" t="s">
        <v>44</v>
      </c>
      <c r="V54" s="163">
        <v>0</v>
      </c>
      <c r="W54" s="163">
        <v>8000</v>
      </c>
      <c r="X54" s="163">
        <v>8000</v>
      </c>
      <c r="Y54" s="163">
        <v>8000</v>
      </c>
      <c r="Z54" s="163">
        <f t="shared" si="4"/>
        <v>24000</v>
      </c>
      <c r="AA54" s="163">
        <f t="shared" ref="AA54:AA60" si="5">Z54</f>
        <v>24000</v>
      </c>
    </row>
    <row r="55" spans="2:30" ht="33.950000000000003" customHeight="1">
      <c r="B55" s="238"/>
      <c r="C55" s="7"/>
      <c r="D55" s="67" t="s">
        <v>113</v>
      </c>
      <c r="E55" s="7" t="s">
        <v>113</v>
      </c>
      <c r="F55" s="13" t="s">
        <v>112</v>
      </c>
      <c r="G55" s="62" t="s">
        <v>36</v>
      </c>
      <c r="H55" s="62" t="s">
        <v>36</v>
      </c>
      <c r="I55" s="62" t="s">
        <v>36</v>
      </c>
      <c r="J55" s="62" t="s">
        <v>36</v>
      </c>
      <c r="K55" s="62" t="s">
        <v>36</v>
      </c>
      <c r="L55" s="62" t="s">
        <v>36</v>
      </c>
      <c r="M55" s="62" t="s">
        <v>36</v>
      </c>
      <c r="N55" s="62" t="s">
        <v>36</v>
      </c>
      <c r="O55" s="62" t="s">
        <v>36</v>
      </c>
      <c r="P55" s="62" t="s">
        <v>36</v>
      </c>
      <c r="Q55" s="62" t="s">
        <v>36</v>
      </c>
      <c r="R55" s="62" t="s">
        <v>36</v>
      </c>
      <c r="S55" s="62" t="s">
        <v>36</v>
      </c>
      <c r="T55" s="36">
        <v>71400</v>
      </c>
      <c r="U55" s="179" t="s">
        <v>114</v>
      </c>
      <c r="V55" s="163">
        <v>0</v>
      </c>
      <c r="W55" s="163">
        <v>100000</v>
      </c>
      <c r="X55" s="165">
        <f>90000+8732.44</f>
        <v>98732.44</v>
      </c>
      <c r="Y55" s="163">
        <v>90000</v>
      </c>
      <c r="Z55" s="163">
        <f>SUM(V55:Y55)</f>
        <v>288732.44</v>
      </c>
      <c r="AA55" s="163">
        <f t="shared" si="5"/>
        <v>288732.44</v>
      </c>
      <c r="AB55" s="73"/>
    </row>
    <row r="56" spans="2:30" ht="33.950000000000003" customHeight="1">
      <c r="B56" s="238"/>
      <c r="C56" s="224"/>
      <c r="D56" s="224" t="s">
        <v>115</v>
      </c>
      <c r="E56" s="7" t="s">
        <v>116</v>
      </c>
      <c r="F56" s="13" t="s">
        <v>112</v>
      </c>
      <c r="G56" s="13"/>
      <c r="H56" s="13"/>
      <c r="I56" s="13"/>
      <c r="J56" s="62" t="s">
        <v>36</v>
      </c>
      <c r="K56" s="13"/>
      <c r="L56" s="13"/>
      <c r="M56" s="13"/>
      <c r="N56" s="62" t="s">
        <v>36</v>
      </c>
      <c r="O56" s="13"/>
      <c r="P56" s="13"/>
      <c r="Q56" s="13"/>
      <c r="R56" s="62" t="s">
        <v>36</v>
      </c>
      <c r="S56" s="62" t="s">
        <v>36</v>
      </c>
      <c r="T56" s="58">
        <v>73500</v>
      </c>
      <c r="U56" s="170" t="s">
        <v>117</v>
      </c>
      <c r="V56" s="163">
        <v>0</v>
      </c>
      <c r="W56" s="163">
        <v>3000</v>
      </c>
      <c r="X56" s="165">
        <f>6000+3000</f>
        <v>9000</v>
      </c>
      <c r="Y56" s="163">
        <v>6000</v>
      </c>
      <c r="Z56" s="163">
        <f t="shared" ref="Z56:Z60" si="6">SUM(V56:Y56)</f>
        <v>18000</v>
      </c>
      <c r="AA56" s="163">
        <f t="shared" si="5"/>
        <v>18000</v>
      </c>
    </row>
    <row r="57" spans="2:30" ht="33.950000000000003" customHeight="1">
      <c r="B57" s="238"/>
      <c r="C57" s="227"/>
      <c r="D57" s="227"/>
      <c r="E57" s="7" t="s">
        <v>118</v>
      </c>
      <c r="F57" s="13" t="s">
        <v>112</v>
      </c>
      <c r="G57" s="13"/>
      <c r="H57" s="62" t="s">
        <v>36</v>
      </c>
      <c r="I57" s="62" t="s">
        <v>36</v>
      </c>
      <c r="J57" s="13"/>
      <c r="K57" s="13"/>
      <c r="L57" s="62" t="s">
        <v>36</v>
      </c>
      <c r="M57" s="62" t="s">
        <v>36</v>
      </c>
      <c r="N57" s="13"/>
      <c r="O57" s="13"/>
      <c r="P57" s="62" t="s">
        <v>36</v>
      </c>
      <c r="Q57" s="62" t="s">
        <v>36</v>
      </c>
      <c r="R57" s="13"/>
      <c r="S57" s="62" t="s">
        <v>36</v>
      </c>
      <c r="T57" s="58">
        <v>75700</v>
      </c>
      <c r="U57" s="170" t="s">
        <v>39</v>
      </c>
      <c r="V57" s="163">
        <v>0</v>
      </c>
      <c r="W57" s="163">
        <v>3000</v>
      </c>
      <c r="X57" s="163">
        <v>4000</v>
      </c>
      <c r="Y57" s="163">
        <v>4000</v>
      </c>
      <c r="Z57" s="163">
        <f t="shared" si="6"/>
        <v>11000</v>
      </c>
      <c r="AA57" s="163">
        <f t="shared" si="5"/>
        <v>11000</v>
      </c>
    </row>
    <row r="58" spans="2:30" ht="33.950000000000003" customHeight="1">
      <c r="B58" s="238"/>
      <c r="C58" s="228"/>
      <c r="D58" s="228"/>
      <c r="E58" s="7" t="s">
        <v>119</v>
      </c>
      <c r="F58" s="13" t="s">
        <v>112</v>
      </c>
      <c r="G58" s="13"/>
      <c r="H58" s="13"/>
      <c r="I58" s="13"/>
      <c r="J58" s="13"/>
      <c r="K58" s="13"/>
      <c r="L58" s="13"/>
      <c r="M58" s="13"/>
      <c r="N58" s="13"/>
      <c r="O58" s="62" t="s">
        <v>36</v>
      </c>
      <c r="P58" s="13"/>
      <c r="Q58" s="13"/>
      <c r="R58" s="13"/>
      <c r="S58" s="13"/>
      <c r="T58" s="58">
        <v>72800</v>
      </c>
      <c r="U58" s="180" t="s">
        <v>120</v>
      </c>
      <c r="V58" s="163">
        <v>0</v>
      </c>
      <c r="W58" s="163">
        <v>5000</v>
      </c>
      <c r="X58" s="163">
        <v>5000</v>
      </c>
      <c r="Y58" s="163">
        <v>0</v>
      </c>
      <c r="Z58" s="163">
        <f t="shared" si="6"/>
        <v>10000</v>
      </c>
      <c r="AA58" s="163">
        <f t="shared" si="5"/>
        <v>10000</v>
      </c>
      <c r="AC58" s="73"/>
    </row>
    <row r="59" spans="2:30" ht="33.950000000000003" customHeight="1">
      <c r="B59" s="238"/>
      <c r="C59" s="69"/>
      <c r="D59" s="224" t="s">
        <v>121</v>
      </c>
      <c r="E59" s="224" t="s">
        <v>121</v>
      </c>
      <c r="F59" s="211" t="s">
        <v>112</v>
      </c>
      <c r="G59" s="211"/>
      <c r="H59" s="211"/>
      <c r="I59" s="211" t="s">
        <v>36</v>
      </c>
      <c r="J59" s="211"/>
      <c r="K59" s="211"/>
      <c r="L59" s="211" t="s">
        <v>36</v>
      </c>
      <c r="M59" s="211"/>
      <c r="N59" s="211" t="s">
        <v>36</v>
      </c>
      <c r="O59" s="231"/>
      <c r="P59" s="211" t="s">
        <v>36</v>
      </c>
      <c r="Q59" s="231"/>
      <c r="R59" s="211" t="s">
        <v>36</v>
      </c>
      <c r="S59" s="211" t="s">
        <v>36</v>
      </c>
      <c r="T59" s="36">
        <v>72100</v>
      </c>
      <c r="U59" s="179" t="s">
        <v>122</v>
      </c>
      <c r="V59" s="163">
        <v>0</v>
      </c>
      <c r="W59" s="163">
        <v>500</v>
      </c>
      <c r="X59" s="163">
        <v>3000</v>
      </c>
      <c r="Y59" s="163">
        <v>4000</v>
      </c>
      <c r="Z59" s="163">
        <f t="shared" si="6"/>
        <v>7500</v>
      </c>
      <c r="AA59" s="163">
        <f t="shared" si="5"/>
        <v>7500</v>
      </c>
    </row>
    <row r="60" spans="2:30" ht="33.950000000000003" customHeight="1">
      <c r="B60" s="239"/>
      <c r="C60" s="7"/>
      <c r="D60" s="228"/>
      <c r="E60" s="228"/>
      <c r="F60" s="213"/>
      <c r="G60" s="213"/>
      <c r="H60" s="213"/>
      <c r="I60" s="213"/>
      <c r="J60" s="213"/>
      <c r="K60" s="213"/>
      <c r="L60" s="213"/>
      <c r="M60" s="213"/>
      <c r="N60" s="213"/>
      <c r="O60" s="232"/>
      <c r="P60" s="213"/>
      <c r="Q60" s="232"/>
      <c r="R60" s="213"/>
      <c r="S60" s="213"/>
      <c r="T60" s="36">
        <v>74200</v>
      </c>
      <c r="U60" s="179" t="s">
        <v>123</v>
      </c>
      <c r="V60" s="163">
        <v>0</v>
      </c>
      <c r="W60" s="163">
        <v>500</v>
      </c>
      <c r="X60" s="163">
        <v>3000</v>
      </c>
      <c r="Y60" s="163">
        <v>4000</v>
      </c>
      <c r="Z60" s="163">
        <f t="shared" si="6"/>
        <v>7500</v>
      </c>
      <c r="AA60" s="163">
        <f t="shared" si="5"/>
        <v>7500</v>
      </c>
    </row>
    <row r="61" spans="2:30">
      <c r="B61" s="127"/>
      <c r="C61" s="128"/>
      <c r="D61" s="129"/>
      <c r="E61" s="129"/>
      <c r="F61" s="130"/>
      <c r="G61" s="130"/>
      <c r="H61" s="130"/>
      <c r="I61" s="130"/>
      <c r="J61" s="130"/>
      <c r="K61" s="130"/>
      <c r="L61" s="130"/>
      <c r="M61" s="130"/>
      <c r="N61" s="130"/>
      <c r="O61" s="131"/>
      <c r="P61" s="130"/>
      <c r="Q61" s="131"/>
      <c r="R61" s="130"/>
      <c r="S61" s="132"/>
      <c r="T61" s="43"/>
      <c r="U61" s="181"/>
      <c r="Z61"/>
      <c r="AA61"/>
    </row>
    <row r="62" spans="2:30" ht="21" customHeight="1">
      <c r="B62" s="51" t="s">
        <v>124</v>
      </c>
      <c r="C62" s="16"/>
      <c r="D62" s="16"/>
      <c r="E62" s="16"/>
      <c r="F62" s="16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39"/>
      <c r="U62" s="182"/>
      <c r="V62" s="188">
        <f>V6+V29+V38+V52</f>
        <v>0</v>
      </c>
      <c r="W62" s="188">
        <f t="shared" ref="W62:Y62" si="7">W6+W29+W38+W52</f>
        <v>1081542.3999999999</v>
      </c>
      <c r="X62" s="188">
        <f t="shared" si="7"/>
        <v>1252027.04</v>
      </c>
      <c r="Y62" s="188">
        <f t="shared" si="7"/>
        <v>187516</v>
      </c>
      <c r="Z62" s="188">
        <f>Z6+Z29+Z38+Z52</f>
        <v>2521085.44</v>
      </c>
      <c r="AA62" s="54">
        <f>Output1Total+Output2Total+Output3Total+PMTotal</f>
        <v>2521085.44</v>
      </c>
    </row>
    <row r="63" spans="2:30" ht="14.85" customHeight="1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41"/>
      <c r="U63" s="183"/>
      <c r="V63" s="42"/>
      <c r="W63" s="42"/>
      <c r="X63" s="42"/>
      <c r="Y63" s="42"/>
      <c r="Z63" s="18"/>
      <c r="AA63" s="55"/>
    </row>
    <row r="64" spans="2:30" s="5" customFormat="1" ht="18.600000000000001" customHeight="1">
      <c r="B64" s="29" t="s">
        <v>125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43"/>
      <c r="U64" s="184"/>
      <c r="V64" s="163">
        <v>0</v>
      </c>
      <c r="W64" s="163">
        <v>86523.39</v>
      </c>
      <c r="X64" s="163">
        <v>100162.08</v>
      </c>
      <c r="Y64" s="163">
        <v>15001.37</v>
      </c>
      <c r="Z64" s="163">
        <f>SUM(V64:Y64)</f>
        <v>201686.84</v>
      </c>
      <c r="AA64" s="163">
        <f>SUM(Z64)</f>
        <v>201686.84</v>
      </c>
      <c r="AB64" s="142"/>
      <c r="AD64" s="142"/>
    </row>
    <row r="65" spans="2:30" s="5" customFormat="1" ht="18.600000000000001" customHeight="1">
      <c r="B65" s="51" t="s">
        <v>132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91"/>
      <c r="V65" s="188">
        <f>V62+V64</f>
        <v>0</v>
      </c>
      <c r="W65" s="188">
        <f t="shared" ref="W65:Y65" si="8">W62+W64</f>
        <v>1168065.7899999998</v>
      </c>
      <c r="X65" s="188">
        <f t="shared" si="8"/>
        <v>1352189.12</v>
      </c>
      <c r="Y65" s="188">
        <f t="shared" si="8"/>
        <v>202517.37</v>
      </c>
      <c r="Z65" s="188">
        <f t="shared" ref="Z65" si="9">Z62+Z64</f>
        <v>2722772.28</v>
      </c>
      <c r="AA65" s="188">
        <f t="shared" ref="AA65" si="10">AA62+AA64</f>
        <v>2722772.28</v>
      </c>
      <c r="AB65" s="142"/>
      <c r="AD65" s="142"/>
    </row>
    <row r="66" spans="2:30" s="5" customFormat="1" ht="12.95" customHeight="1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190"/>
      <c r="AB66" s="142"/>
      <c r="AD66" s="142"/>
    </row>
    <row r="67" spans="2:30" s="5" customFormat="1" ht="18.600000000000001" customHeight="1">
      <c r="B67" s="29" t="s">
        <v>126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43"/>
      <c r="U67" s="184"/>
      <c r="V67" s="44"/>
      <c r="W67" s="44"/>
      <c r="X67" s="44"/>
      <c r="Y67" s="44"/>
      <c r="Z67" s="30"/>
      <c r="AA67" s="56">
        <f>(ProgTotal+GMS)*1%</f>
        <v>27227.7228</v>
      </c>
    </row>
    <row r="68" spans="2:30" ht="27.6" customHeight="1">
      <c r="B68" s="19" t="s">
        <v>127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45"/>
      <c r="U68" s="185"/>
      <c r="V68" s="46"/>
      <c r="W68" s="46"/>
      <c r="X68" s="46"/>
      <c r="Y68" s="46"/>
      <c r="Z68" s="20"/>
      <c r="AA68" s="57">
        <f>ProgTotal+GMS+RCL</f>
        <v>2750000.0027999999</v>
      </c>
      <c r="AB68" s="141"/>
    </row>
    <row r="69" spans="2:30">
      <c r="B69" s="1"/>
      <c r="C69" s="10"/>
      <c r="D69" s="1"/>
      <c r="E69" s="6"/>
      <c r="T69" s="47"/>
      <c r="U69" s="186"/>
      <c r="V69" s="48"/>
      <c r="W69" s="48"/>
      <c r="X69" s="48"/>
      <c r="Y69" s="134"/>
      <c r="AB69" s="166"/>
    </row>
    <row r="70" spans="2:30">
      <c r="B70" s="1"/>
      <c r="C70" s="10"/>
      <c r="D70" s="1"/>
      <c r="E70" s="6"/>
      <c r="T70" s="47"/>
      <c r="U70" s="186"/>
      <c r="V70" s="48"/>
      <c r="W70" s="48"/>
      <c r="X70" s="48"/>
      <c r="Y70" s="48"/>
    </row>
    <row r="71" spans="2:30">
      <c r="B71" s="1"/>
      <c r="C71" s="10"/>
      <c r="D71" s="1"/>
      <c r="E71" s="6"/>
      <c r="T71" s="47"/>
      <c r="U71" s="186"/>
      <c r="V71" s="48"/>
      <c r="W71" s="48"/>
      <c r="X71" s="48"/>
      <c r="Y71" s="48"/>
    </row>
    <row r="72" spans="2:30">
      <c r="B72" s="1"/>
      <c r="C72" s="10"/>
      <c r="D72" s="1"/>
      <c r="E72" s="6"/>
      <c r="T72" s="47"/>
      <c r="U72" s="186"/>
      <c r="V72" s="48"/>
      <c r="W72" s="48"/>
      <c r="X72" s="48"/>
      <c r="Y72" s="48"/>
    </row>
    <row r="73" spans="2:30">
      <c r="B73" s="1"/>
      <c r="C73" s="10"/>
      <c r="D73" s="1"/>
      <c r="E73" s="6"/>
      <c r="T73" s="47"/>
      <c r="U73" s="186"/>
      <c r="V73" s="48"/>
      <c r="W73" s="48"/>
      <c r="X73" s="48"/>
      <c r="Y73" s="48"/>
    </row>
    <row r="75" spans="2:30">
      <c r="B75" s="74"/>
    </row>
    <row r="79" spans="2:30">
      <c r="D79" s="61"/>
    </row>
    <row r="80" spans="2:30">
      <c r="D80" s="61"/>
    </row>
  </sheetData>
  <mergeCells count="82">
    <mergeCell ref="Q59:Q60"/>
    <mergeCell ref="S59:S60"/>
    <mergeCell ref="R59:R60"/>
    <mergeCell ref="O59:O60"/>
    <mergeCell ref="P59:P60"/>
    <mergeCell ref="M59:M60"/>
    <mergeCell ref="N59:N60"/>
    <mergeCell ref="K59:K60"/>
    <mergeCell ref="L59:L60"/>
    <mergeCell ref="I59:I60"/>
    <mergeCell ref="J59:J60"/>
    <mergeCell ref="G59:G60"/>
    <mergeCell ref="H59:H60"/>
    <mergeCell ref="B53:B60"/>
    <mergeCell ref="C56:C58"/>
    <mergeCell ref="D56:D58"/>
    <mergeCell ref="D59:D60"/>
    <mergeCell ref="E59:E60"/>
    <mergeCell ref="F59:F60"/>
    <mergeCell ref="AA45:AA47"/>
    <mergeCell ref="D48:D51"/>
    <mergeCell ref="E48:E49"/>
    <mergeCell ref="F48:F49"/>
    <mergeCell ref="AA48:AA51"/>
    <mergeCell ref="E50:E51"/>
    <mergeCell ref="F50:F51"/>
    <mergeCell ref="B30:B37"/>
    <mergeCell ref="C30:C37"/>
    <mergeCell ref="D30:D37"/>
    <mergeCell ref="AA30:AA37"/>
    <mergeCell ref="B39:B51"/>
    <mergeCell ref="C39:C41"/>
    <mergeCell ref="D39:D41"/>
    <mergeCell ref="F39:F41"/>
    <mergeCell ref="AA39:AA41"/>
    <mergeCell ref="C42:C43"/>
    <mergeCell ref="D42:D44"/>
    <mergeCell ref="F42:F44"/>
    <mergeCell ref="AA42:AA44"/>
    <mergeCell ref="C45:C51"/>
    <mergeCell ref="D45:D47"/>
    <mergeCell ref="F45:F47"/>
    <mergeCell ref="AA13:AA15"/>
    <mergeCell ref="D17:D19"/>
    <mergeCell ref="AA17:AA19"/>
    <mergeCell ref="D20:D28"/>
    <mergeCell ref="E20:E21"/>
    <mergeCell ref="F20:F21"/>
    <mergeCell ref="AA20:AA28"/>
    <mergeCell ref="E22:E23"/>
    <mergeCell ref="F22:F23"/>
    <mergeCell ref="E24:E25"/>
    <mergeCell ref="F24:F25"/>
    <mergeCell ref="E26:E28"/>
    <mergeCell ref="F26:F28"/>
    <mergeCell ref="X4:X5"/>
    <mergeCell ref="Y4:Y5"/>
    <mergeCell ref="Z4:Z5"/>
    <mergeCell ref="AA4:AA5"/>
    <mergeCell ref="B7:B28"/>
    <mergeCell ref="C7:C12"/>
    <mergeCell ref="D7:D12"/>
    <mergeCell ref="AA7:AA12"/>
    <mergeCell ref="C13:C15"/>
    <mergeCell ref="D13:D15"/>
    <mergeCell ref="H4:K4"/>
    <mergeCell ref="L4:O4"/>
    <mergeCell ref="P4:S4"/>
    <mergeCell ref="T4:U4"/>
    <mergeCell ref="V4:V5"/>
    <mergeCell ref="W4:W5"/>
    <mergeCell ref="B4:B5"/>
    <mergeCell ref="C4:C5"/>
    <mergeCell ref="D4:D5"/>
    <mergeCell ref="E4:E5"/>
    <mergeCell ref="F4:F5"/>
    <mergeCell ref="B1:AA1"/>
    <mergeCell ref="B2:B3"/>
    <mergeCell ref="D2:AA2"/>
    <mergeCell ref="AB2:AO2"/>
    <mergeCell ref="D3:AA3"/>
    <mergeCell ref="AB3:AO3"/>
  </mergeCells>
  <conditionalFormatting sqref="T39:Z40 V51:Z51 S30:Z37 T53:U58 S56:S57 V49:Z49 T43:Z48 Z53:Z60 G57 G59:H59 G39:K40 G44:K44 G49:K49 G53:K54 J57:K57 J59:K59 G56:M56 L53:M53 G48:N48 G50:N51 G58:N58 M44 N59 N57:O57 N53:O54 G30:P36 G45:O47 M49:O49 G37:Q37 O56:Q56 P53:Q53 P58:Q58 G55:S55 R54:U54 R56:R58 Q41:Z42 G41:L43 M39:M42 N39:O44 P39:P51">
    <cfRule type="containsText" dxfId="65" priority="106" operator="containsText" text="x">
      <formula>NOT(ISERROR(SEARCH("x",G30)))</formula>
    </cfRule>
  </conditionalFormatting>
  <conditionalFormatting sqref="S7:Z8 S13:Z13 T9:Z12 S21:Z21 V14:Z20 S14:T20 S22:T22 V22:Z22 S23:Z23 S24 V24:Z24 S25:Z28 G9:K11 G7:L8 M7:P11 G12:Q12 G13:R28">
    <cfRule type="containsText" dxfId="64" priority="104" operator="containsText" text="x">
      <formula>NOT(ISERROR(SEARCH("x",G7)))</formula>
    </cfRule>
    <cfRule type="containsText" dxfId="63" priority="105" operator="containsText" text="x">
      <formula>NOT(ISERROR(SEARCH("x",G7)))</formula>
    </cfRule>
  </conditionalFormatting>
  <conditionalFormatting sqref="L9:L10">
    <cfRule type="containsText" dxfId="62" priority="96" operator="containsText" text="x">
      <formula>NOT(ISERROR(SEARCH("x",L9)))</formula>
    </cfRule>
    <cfRule type="containsText" dxfId="61" priority="97" operator="containsText" text="x">
      <formula>NOT(ISERROR(SEARCH("x",L9)))</formula>
    </cfRule>
  </conditionalFormatting>
  <conditionalFormatting sqref="S9:S10">
    <cfRule type="containsText" dxfId="60" priority="94" operator="containsText" text="x">
      <formula>NOT(ISERROR(SEARCH("x",S9)))</formula>
    </cfRule>
    <cfRule type="containsText" dxfId="59" priority="95" operator="containsText" text="x">
      <formula>NOT(ISERROR(SEARCH("x",S9)))</formula>
    </cfRule>
  </conditionalFormatting>
  <conditionalFormatting sqref="L11">
    <cfRule type="containsText" dxfId="58" priority="88" operator="containsText" text="x">
      <formula>NOT(ISERROR(SEARCH("x",L11)))</formula>
    </cfRule>
    <cfRule type="containsText" dxfId="57" priority="89" operator="containsText" text="x">
      <formula>NOT(ISERROR(SEARCH("x",L11)))</formula>
    </cfRule>
  </conditionalFormatting>
  <conditionalFormatting sqref="S11">
    <cfRule type="containsText" dxfId="56" priority="86" operator="containsText" text="x">
      <formula>NOT(ISERROR(SEARCH("x",S11)))</formula>
    </cfRule>
    <cfRule type="containsText" dxfId="55" priority="87" operator="containsText" text="x">
      <formula>NOT(ISERROR(SEARCH("x",S11)))</formula>
    </cfRule>
  </conditionalFormatting>
  <conditionalFormatting sqref="S12">
    <cfRule type="containsText" dxfId="54" priority="82" operator="containsText" text="x">
      <formula>NOT(ISERROR(SEARCH("x",S12)))</formula>
    </cfRule>
    <cfRule type="containsText" dxfId="53" priority="83" operator="containsText" text="x">
      <formula>NOT(ISERROR(SEARCH("x",S12)))</formula>
    </cfRule>
  </conditionalFormatting>
  <conditionalFormatting sqref="L39:L40">
    <cfRule type="containsText" dxfId="52" priority="81" operator="containsText" text="x">
      <formula>NOT(ISERROR(SEARCH("x",L39)))</formula>
    </cfRule>
  </conditionalFormatting>
  <conditionalFormatting sqref="S39:S40">
    <cfRule type="containsText" dxfId="51" priority="80" operator="containsText" text="x">
      <formula>NOT(ISERROR(SEARCH("x",S39)))</formula>
    </cfRule>
  </conditionalFormatting>
  <conditionalFormatting sqref="V50:Z50">
    <cfRule type="containsText" dxfId="50" priority="79" operator="containsText" text="x">
      <formula>NOT(ISERROR(SEARCH("x",V50)))</formula>
    </cfRule>
  </conditionalFormatting>
  <conditionalFormatting sqref="L44 L49">
    <cfRule type="containsText" dxfId="49" priority="76" operator="containsText" text="x">
      <formula>NOT(ISERROR(SEARCH("x",L44)))</formula>
    </cfRule>
  </conditionalFormatting>
  <conditionalFormatting sqref="S43:S51">
    <cfRule type="containsText" dxfId="48" priority="75" operator="containsText" text="x">
      <formula>NOT(ISERROR(SEARCH("x",S43)))</formula>
    </cfRule>
  </conditionalFormatting>
  <conditionalFormatting sqref="Q30:Q36">
    <cfRule type="containsText" dxfId="47" priority="73" operator="containsText" text="x">
      <formula>NOT(ISERROR(SEARCH("x",Q30)))</formula>
    </cfRule>
  </conditionalFormatting>
  <conditionalFormatting sqref="Q7:Q8">
    <cfRule type="containsText" dxfId="46" priority="71" operator="containsText" text="x">
      <formula>NOT(ISERROR(SEARCH("x",Q7)))</formula>
    </cfRule>
    <cfRule type="containsText" dxfId="45" priority="72" operator="containsText" text="x">
      <formula>NOT(ISERROR(SEARCH("x",Q7)))</formula>
    </cfRule>
  </conditionalFormatting>
  <conditionalFormatting sqref="Q9:Q10">
    <cfRule type="containsText" dxfId="44" priority="69" operator="containsText" text="x">
      <formula>NOT(ISERROR(SEARCH("x",Q9)))</formula>
    </cfRule>
    <cfRule type="containsText" dxfId="43" priority="70" operator="containsText" text="x">
      <formula>NOT(ISERROR(SEARCH("x",Q9)))</formula>
    </cfRule>
  </conditionalFormatting>
  <conditionalFormatting sqref="Q39:Q40">
    <cfRule type="containsText" dxfId="42" priority="66" operator="containsText" text="x">
      <formula>NOT(ISERROR(SEARCH("x",Q39)))</formula>
    </cfRule>
  </conditionalFormatting>
  <conditionalFormatting sqref="Q43:Q51">
    <cfRule type="containsText" dxfId="41" priority="65" operator="containsText" text="x">
      <formula>NOT(ISERROR(SEARCH("x",Q43)))</formula>
    </cfRule>
  </conditionalFormatting>
  <conditionalFormatting sqref="R30:R36">
    <cfRule type="containsText" dxfId="40" priority="64" operator="containsText" text="x">
      <formula>NOT(ISERROR(SEARCH("x",R30)))</formula>
    </cfRule>
  </conditionalFormatting>
  <conditionalFormatting sqref="R7:R8">
    <cfRule type="containsText" dxfId="39" priority="62" operator="containsText" text="x">
      <formula>NOT(ISERROR(SEARCH("x",R7)))</formula>
    </cfRule>
    <cfRule type="containsText" dxfId="38" priority="63" operator="containsText" text="x">
      <formula>NOT(ISERROR(SEARCH("x",R7)))</formula>
    </cfRule>
  </conditionalFormatting>
  <conditionalFormatting sqref="R9:R10">
    <cfRule type="containsText" dxfId="37" priority="60" operator="containsText" text="x">
      <formula>NOT(ISERROR(SEARCH("x",R9)))</formula>
    </cfRule>
    <cfRule type="containsText" dxfId="36" priority="61" operator="containsText" text="x">
      <formula>NOT(ISERROR(SEARCH("x",R9)))</formula>
    </cfRule>
  </conditionalFormatting>
  <conditionalFormatting sqref="R11">
    <cfRule type="containsText" dxfId="35" priority="58" operator="containsText" text="x">
      <formula>NOT(ISERROR(SEARCH("x",R11)))</formula>
    </cfRule>
    <cfRule type="containsText" dxfId="34" priority="59" operator="containsText" text="x">
      <formula>NOT(ISERROR(SEARCH("x",R11)))</formula>
    </cfRule>
  </conditionalFormatting>
  <conditionalFormatting sqref="R39:R40">
    <cfRule type="containsText" dxfId="33" priority="55" operator="containsText" text="x">
      <formula>NOT(ISERROR(SEARCH("x",R39)))</formula>
    </cfRule>
  </conditionalFormatting>
  <conditionalFormatting sqref="R43:R51">
    <cfRule type="containsText" dxfId="32" priority="54" operator="containsText" text="x">
      <formula>NOT(ISERROR(SEARCH("x",R43)))</formula>
    </cfRule>
  </conditionalFormatting>
  <conditionalFormatting sqref="M59">
    <cfRule type="containsText" dxfId="31" priority="53" operator="containsText" text="x">
      <formula>NOT(ISERROR(SEARCH("x",M59)))</formula>
    </cfRule>
  </conditionalFormatting>
  <conditionalFormatting sqref="T59:U61">
    <cfRule type="containsText" dxfId="30" priority="52" operator="containsText" text="x">
      <formula>NOT(ISERROR(SEARCH("x",T59)))</formula>
    </cfRule>
  </conditionalFormatting>
  <conditionalFormatting sqref="F59">
    <cfRule type="containsText" dxfId="29" priority="46" operator="containsText" text="x">
      <formula>NOT(ISERROR(SEARCH("x",F59)))</formula>
    </cfRule>
  </conditionalFormatting>
  <conditionalFormatting sqref="S59 S61">
    <cfRule type="containsText" dxfId="28" priority="45" operator="containsText" text="x">
      <formula>NOT(ISERROR(SEARCH("x",S59)))</formula>
    </cfRule>
  </conditionalFormatting>
  <conditionalFormatting sqref="L54">
    <cfRule type="containsText" dxfId="27" priority="40" operator="containsText" text="x">
      <formula>NOT(ISERROR(SEARCH("x",L54)))</formula>
    </cfRule>
  </conditionalFormatting>
  <conditionalFormatting sqref="P54">
    <cfRule type="containsText" dxfId="26" priority="39" operator="containsText" text="x">
      <formula>NOT(ISERROR(SEARCH("x",P54)))</formula>
    </cfRule>
  </conditionalFormatting>
  <conditionalFormatting sqref="H57">
    <cfRule type="containsText" dxfId="25" priority="37" operator="containsText" text="x">
      <formula>NOT(ISERROR(SEARCH("x",H57)))</formula>
    </cfRule>
  </conditionalFormatting>
  <conditionalFormatting sqref="L57">
    <cfRule type="containsText" dxfId="24" priority="36" operator="containsText" text="x">
      <formula>NOT(ISERROR(SEARCH("x",L57)))</formula>
    </cfRule>
  </conditionalFormatting>
  <conditionalFormatting sqref="P57">
    <cfRule type="containsText" dxfId="23" priority="35" operator="containsText" text="x">
      <formula>NOT(ISERROR(SEARCH("x",P57)))</formula>
    </cfRule>
  </conditionalFormatting>
  <conditionalFormatting sqref="P59">
    <cfRule type="containsText" dxfId="22" priority="27" operator="containsText" text="x">
      <formula>NOT(ISERROR(SEARCH("x",P59)))</formula>
    </cfRule>
  </conditionalFormatting>
  <conditionalFormatting sqref="R59">
    <cfRule type="containsText" dxfId="21" priority="26" operator="containsText" text="x">
      <formula>NOT(ISERROR(SEARCH("x",R59)))</formula>
    </cfRule>
  </conditionalFormatting>
  <conditionalFormatting sqref="R53:S53">
    <cfRule type="containsText" dxfId="20" priority="24" operator="containsText" text="x">
      <formula>NOT(ISERROR(SEARCH("x",R53)))</formula>
    </cfRule>
  </conditionalFormatting>
  <conditionalFormatting sqref="S58">
    <cfRule type="containsText" dxfId="19" priority="23" operator="containsText" text="x">
      <formula>NOT(ISERROR(SEARCH("x",S58)))</formula>
    </cfRule>
  </conditionalFormatting>
  <conditionalFormatting sqref="O58">
    <cfRule type="containsText" dxfId="18" priority="21" operator="containsText" text="x">
      <formula>NOT(ISERROR(SEARCH("x",O58)))</formula>
    </cfRule>
  </conditionalFormatting>
  <conditionalFormatting sqref="Q11">
    <cfRule type="containsText" dxfId="17" priority="19" operator="containsText" text="x">
      <formula>NOT(ISERROR(SEARCH("x",Q11)))</formula>
    </cfRule>
    <cfRule type="containsText" dxfId="16" priority="20" operator="containsText" text="x">
      <formula>NOT(ISERROR(SEARCH("x",Q11)))</formula>
    </cfRule>
  </conditionalFormatting>
  <conditionalFormatting sqref="T51:U51">
    <cfRule type="containsText" dxfId="15" priority="17" operator="containsText" text="x">
      <formula>NOT(ISERROR(SEARCH("x",T51)))</formula>
    </cfRule>
    <cfRule type="containsText" dxfId="14" priority="18" operator="containsText" text="x">
      <formula>NOT(ISERROR(SEARCH("x",T51)))</formula>
    </cfRule>
  </conditionalFormatting>
  <conditionalFormatting sqref="I57">
    <cfRule type="containsText" dxfId="13" priority="15" operator="containsText" text="x">
      <formula>NOT(ISERROR(SEARCH("x",I57)))</formula>
    </cfRule>
  </conditionalFormatting>
  <conditionalFormatting sqref="I59">
    <cfRule type="containsText" dxfId="12" priority="14" operator="containsText" text="x">
      <formula>NOT(ISERROR(SEARCH("x",I59)))</formula>
    </cfRule>
  </conditionalFormatting>
  <conditionalFormatting sqref="L59">
    <cfRule type="containsText" dxfId="11" priority="13" operator="containsText" text="x">
      <formula>NOT(ISERROR(SEARCH("x",L59)))</formula>
    </cfRule>
  </conditionalFormatting>
  <conditionalFormatting sqref="M43">
    <cfRule type="containsText" dxfId="10" priority="12" operator="containsText" text="x">
      <formula>NOT(ISERROR(SEARCH("x",M43)))</formula>
    </cfRule>
  </conditionalFormatting>
  <conditionalFormatting sqref="M54">
    <cfRule type="containsText" dxfId="9" priority="11" operator="containsText" text="x">
      <formula>NOT(ISERROR(SEARCH("x",M54)))</formula>
    </cfRule>
  </conditionalFormatting>
  <conditionalFormatting sqref="M57">
    <cfRule type="containsText" dxfId="8" priority="10" operator="containsText" text="x">
      <formula>NOT(ISERROR(SEARCH("x",M57)))</formula>
    </cfRule>
  </conditionalFormatting>
  <conditionalFormatting sqref="N56">
    <cfRule type="containsText" dxfId="7" priority="9" operator="containsText" text="x">
      <formula>NOT(ISERROR(SEARCH("x",N56)))</formula>
    </cfRule>
  </conditionalFormatting>
  <conditionalFormatting sqref="O48">
    <cfRule type="containsText" dxfId="6" priority="8" operator="containsText" text="x">
      <formula>NOT(ISERROR(SEARCH("x",O48)))</formula>
    </cfRule>
  </conditionalFormatting>
  <conditionalFormatting sqref="O50:O51">
    <cfRule type="containsText" dxfId="5" priority="7" operator="containsText" text="x">
      <formula>NOT(ISERROR(SEARCH("x",O50)))</formula>
    </cfRule>
  </conditionalFormatting>
  <conditionalFormatting sqref="Q54">
    <cfRule type="containsText" dxfId="4" priority="6" operator="containsText" text="x">
      <formula>NOT(ISERROR(SEARCH("x",Q54)))</formula>
    </cfRule>
  </conditionalFormatting>
  <conditionalFormatting sqref="Q57">
    <cfRule type="containsText" dxfId="3" priority="4" operator="containsText" text="x">
      <formula>NOT(ISERROR(SEARCH("x",Q57)))</formula>
    </cfRule>
  </conditionalFormatting>
  <conditionalFormatting sqref="R12">
    <cfRule type="containsText" dxfId="2" priority="2" operator="containsText" text="x">
      <formula>NOT(ISERROR(SEARCH("x",R12)))</formula>
    </cfRule>
    <cfRule type="containsText" dxfId="1" priority="3" operator="containsText" text="x">
      <formula>NOT(ISERROR(SEARCH("x",R12)))</formula>
    </cfRule>
  </conditionalFormatting>
  <conditionalFormatting sqref="R37">
    <cfRule type="containsText" dxfId="0" priority="1" operator="containsText" text="x">
      <formula>NOT(ISERROR(SEARCH("x",R37)))</formula>
    </cfRule>
  </conditionalFormatting>
  <pageMargins left="0.23622047244094491" right="0.23622047244094491" top="0.74803149606299213" bottom="0.74803149606299213" header="0.31496062992125984" footer="0.31496062992125984"/>
  <pageSetup paperSize="8" scale="70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2022-03-09T12:00:00+00:00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MDV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2021-10-12T04:00:00+00:00</Document_x0020_Coverage_x0020_Period_x0020_Start_x0020_Date>
    <Document_x0020_Coverage_x0020_Period_x0020_End_x0020_Date xmlns="f1161f5b-24a3-4c2d-bc81-44cb9325e8ee">2024-10-11T04:00:00+00:00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1511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00134457</UndpProjectNo>
    <UndpDocStatus xmlns="1ed4137b-41b2-488b-8250-6d369ec27664">Final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MDV</TermName>
          <TermId xmlns="http://schemas.microsoft.com/office/infopath/2007/PartnerControls">b421d48e-8dae-4c45-88ca-3f43156ae665</TermId>
        </TermInfo>
      </Terms>
    </gc6531b704974d528487414686b72f6f>
    <_dlc_DocId xmlns="f1161f5b-24a3-4c2d-bc81-44cb9325e8ee">ATLASPDC-4-148876</_dlc_DocId>
    <_dlc_DocIdUrl xmlns="f1161f5b-24a3-4c2d-bc81-44cb9325e8ee">
      <Url>https://info.undp.org/docs/pdc/_layouts/DocIdRedir.aspx?ID=ATLASPDC-4-148876</Url>
      <Description>ATLASPDC-4-148876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0AB14FFD-06E9-4F77-91F8-459EF48493F4}"/>
</file>

<file path=customXml/itemProps2.xml><?xml version="1.0" encoding="utf-8"?>
<ds:datastoreItem xmlns:ds="http://schemas.openxmlformats.org/officeDocument/2006/customXml" ds:itemID="{DDDFE958-D0AA-40C8-9097-365FFD478C61}"/>
</file>

<file path=customXml/itemProps3.xml><?xml version="1.0" encoding="utf-8"?>
<ds:datastoreItem xmlns:ds="http://schemas.openxmlformats.org/officeDocument/2006/customXml" ds:itemID="{1C39F835-2CE4-41BC-AB27-34495707C465}"/>
</file>

<file path=customXml/itemProps4.xml><?xml version="1.0" encoding="utf-8"?>
<ds:datastoreItem xmlns:ds="http://schemas.openxmlformats.org/officeDocument/2006/customXml" ds:itemID="{051542B3-0899-4405-811C-097867D92B4C}"/>
</file>

<file path=customXml/itemProps5.xml><?xml version="1.0" encoding="utf-8"?>
<ds:datastoreItem xmlns:ds="http://schemas.openxmlformats.org/officeDocument/2006/customXml" ds:itemID="{FEDCC0E2-225F-46AA-B09D-99294670B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Fizan Ahmed</dc:creator>
  <cp:keywords/>
  <dc:description/>
  <cp:lastModifiedBy>Shifza Omar</cp:lastModifiedBy>
  <cp:revision/>
  <dcterms:created xsi:type="dcterms:W3CDTF">2020-05-28T06:10:57Z</dcterms:created>
  <dcterms:modified xsi:type="dcterms:W3CDTF">2022-02-17T10:17:39Z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1511;#MDV|b421d48e-8dae-4c45-88ca-3f43156ae665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1109;#Budget|1c1fa43a-cb36-4844-8715-9a4cc93e1ac9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3c971d19-3358-435c-9642-a2747ff40ef5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